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FIJA!$D$14:$F$422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3" i="1" l="1"/>
  <c r="H413" i="1"/>
  <c r="G413" i="1"/>
  <c r="R412" i="1"/>
  <c r="N412" i="1"/>
  <c r="M412" i="1"/>
  <c r="L412" i="1"/>
  <c r="K412" i="1"/>
  <c r="J412" i="1"/>
  <c r="P412" i="1" s="1"/>
  <c r="N411" i="1"/>
  <c r="M411" i="1"/>
  <c r="L411" i="1"/>
  <c r="K411" i="1"/>
  <c r="R411" i="1" s="1"/>
  <c r="J411" i="1"/>
  <c r="Q411" i="1" s="1"/>
  <c r="S411" i="1" s="1"/>
  <c r="Q410" i="1"/>
  <c r="S410" i="1" s="1"/>
  <c r="N410" i="1"/>
  <c r="M410" i="1"/>
  <c r="L410" i="1"/>
  <c r="K410" i="1"/>
  <c r="R410" i="1" s="1"/>
  <c r="J410" i="1"/>
  <c r="Q409" i="1"/>
  <c r="S409" i="1" s="1"/>
  <c r="N409" i="1"/>
  <c r="M409" i="1"/>
  <c r="L409" i="1"/>
  <c r="R409" i="1" s="1"/>
  <c r="K409" i="1"/>
  <c r="J409" i="1"/>
  <c r="P409" i="1" s="1"/>
  <c r="R408" i="1"/>
  <c r="N408" i="1"/>
  <c r="M408" i="1"/>
  <c r="L408" i="1"/>
  <c r="K408" i="1"/>
  <c r="J408" i="1"/>
  <c r="P408" i="1" s="1"/>
  <c r="N407" i="1"/>
  <c r="M407" i="1"/>
  <c r="L407" i="1"/>
  <c r="K407" i="1"/>
  <c r="R407" i="1" s="1"/>
  <c r="J407" i="1"/>
  <c r="Q407" i="1" s="1"/>
  <c r="S407" i="1" s="1"/>
  <c r="Q406" i="1"/>
  <c r="S406" i="1" s="1"/>
  <c r="N406" i="1"/>
  <c r="M406" i="1"/>
  <c r="L406" i="1"/>
  <c r="K406" i="1"/>
  <c r="R406" i="1" s="1"/>
  <c r="J406" i="1"/>
  <c r="Q405" i="1"/>
  <c r="S405" i="1" s="1"/>
  <c r="N405" i="1"/>
  <c r="M405" i="1"/>
  <c r="L405" i="1"/>
  <c r="R405" i="1" s="1"/>
  <c r="K405" i="1"/>
  <c r="J405" i="1"/>
  <c r="P405" i="1" s="1"/>
  <c r="R404" i="1"/>
  <c r="N404" i="1"/>
  <c r="M404" i="1"/>
  <c r="L404" i="1"/>
  <c r="K404" i="1"/>
  <c r="J404" i="1"/>
  <c r="P404" i="1" s="1"/>
  <c r="N403" i="1"/>
  <c r="M403" i="1"/>
  <c r="L403" i="1"/>
  <c r="K403" i="1"/>
  <c r="R403" i="1" s="1"/>
  <c r="J403" i="1"/>
  <c r="Q403" i="1" s="1"/>
  <c r="S403" i="1" s="1"/>
  <c r="Q402" i="1"/>
  <c r="S402" i="1" s="1"/>
  <c r="N402" i="1"/>
  <c r="M402" i="1"/>
  <c r="L402" i="1"/>
  <c r="K402" i="1"/>
  <c r="R402" i="1" s="1"/>
  <c r="J402" i="1"/>
  <c r="Q401" i="1"/>
  <c r="S401" i="1" s="1"/>
  <c r="N401" i="1"/>
  <c r="M401" i="1"/>
  <c r="L401" i="1"/>
  <c r="R401" i="1" s="1"/>
  <c r="K401" i="1"/>
  <c r="J401" i="1"/>
  <c r="P401" i="1" s="1"/>
  <c r="R400" i="1"/>
  <c r="N400" i="1"/>
  <c r="M400" i="1"/>
  <c r="L400" i="1"/>
  <c r="K400" i="1"/>
  <c r="J400" i="1"/>
  <c r="P400" i="1" s="1"/>
  <c r="N399" i="1"/>
  <c r="M399" i="1"/>
  <c r="L399" i="1"/>
  <c r="K399" i="1"/>
  <c r="R399" i="1" s="1"/>
  <c r="J399" i="1"/>
  <c r="Q399" i="1" s="1"/>
  <c r="S399" i="1" s="1"/>
  <c r="Q398" i="1"/>
  <c r="S398" i="1" s="1"/>
  <c r="N398" i="1"/>
  <c r="M398" i="1"/>
  <c r="L398" i="1"/>
  <c r="K398" i="1"/>
  <c r="R398" i="1" s="1"/>
  <c r="J398" i="1"/>
  <c r="N397" i="1"/>
  <c r="M397" i="1"/>
  <c r="Q397" i="1" s="1"/>
  <c r="S397" i="1" s="1"/>
  <c r="L397" i="1"/>
  <c r="R397" i="1" s="1"/>
  <c r="K397" i="1"/>
  <c r="J397" i="1"/>
  <c r="P397" i="1" s="1"/>
  <c r="N396" i="1"/>
  <c r="R396" i="1" s="1"/>
  <c r="M396" i="1"/>
  <c r="L396" i="1"/>
  <c r="K396" i="1"/>
  <c r="J396" i="1"/>
  <c r="P396" i="1" s="1"/>
  <c r="N395" i="1"/>
  <c r="M395" i="1"/>
  <c r="L395" i="1"/>
  <c r="K395" i="1"/>
  <c r="R395" i="1" s="1"/>
  <c r="J395" i="1"/>
  <c r="Q395" i="1" s="1"/>
  <c r="S395" i="1" s="1"/>
  <c r="Q394" i="1"/>
  <c r="S394" i="1" s="1"/>
  <c r="N394" i="1"/>
  <c r="M394" i="1"/>
  <c r="L394" i="1"/>
  <c r="K394" i="1"/>
  <c r="R394" i="1" s="1"/>
  <c r="J394" i="1"/>
  <c r="R393" i="1"/>
  <c r="N393" i="1"/>
  <c r="M393" i="1"/>
  <c r="Q393" i="1" s="1"/>
  <c r="S393" i="1" s="1"/>
  <c r="L393" i="1"/>
  <c r="K393" i="1"/>
  <c r="J393" i="1"/>
  <c r="P393" i="1" s="1"/>
  <c r="N392" i="1"/>
  <c r="R392" i="1" s="1"/>
  <c r="M392" i="1"/>
  <c r="L392" i="1"/>
  <c r="K392" i="1"/>
  <c r="J392" i="1"/>
  <c r="P392" i="1" s="1"/>
  <c r="N391" i="1"/>
  <c r="M391" i="1"/>
  <c r="L391" i="1"/>
  <c r="K391" i="1"/>
  <c r="P391" i="1" s="1"/>
  <c r="J391" i="1"/>
  <c r="Q391" i="1" s="1"/>
  <c r="S391" i="1" s="1"/>
  <c r="Q390" i="1"/>
  <c r="S390" i="1" s="1"/>
  <c r="N390" i="1"/>
  <c r="M390" i="1"/>
  <c r="L390" i="1"/>
  <c r="K390" i="1"/>
  <c r="R390" i="1" s="1"/>
  <c r="J390" i="1"/>
  <c r="R389" i="1"/>
  <c r="N389" i="1"/>
  <c r="M389" i="1"/>
  <c r="Q389" i="1" s="1"/>
  <c r="S389" i="1" s="1"/>
  <c r="L389" i="1"/>
  <c r="K389" i="1"/>
  <c r="J389" i="1"/>
  <c r="P389" i="1" s="1"/>
  <c r="N388" i="1"/>
  <c r="R388" i="1" s="1"/>
  <c r="M388" i="1"/>
  <c r="L388" i="1"/>
  <c r="K388" i="1"/>
  <c r="J388" i="1"/>
  <c r="P388" i="1" s="1"/>
  <c r="N387" i="1"/>
  <c r="M387" i="1"/>
  <c r="L387" i="1"/>
  <c r="K387" i="1"/>
  <c r="P387" i="1" s="1"/>
  <c r="J387" i="1"/>
  <c r="Q387" i="1" s="1"/>
  <c r="S387" i="1" s="1"/>
  <c r="Q386" i="1"/>
  <c r="S386" i="1" s="1"/>
  <c r="N386" i="1"/>
  <c r="M386" i="1"/>
  <c r="L386" i="1"/>
  <c r="K386" i="1"/>
  <c r="R386" i="1" s="1"/>
  <c r="J386" i="1"/>
  <c r="R385" i="1"/>
  <c r="N385" i="1"/>
  <c r="M385" i="1"/>
  <c r="Q385" i="1" s="1"/>
  <c r="S385" i="1" s="1"/>
  <c r="L385" i="1"/>
  <c r="K385" i="1"/>
  <c r="J385" i="1"/>
  <c r="P385" i="1" s="1"/>
  <c r="N384" i="1"/>
  <c r="R384" i="1" s="1"/>
  <c r="M384" i="1"/>
  <c r="L384" i="1"/>
  <c r="K384" i="1"/>
  <c r="J384" i="1"/>
  <c r="P384" i="1" s="1"/>
  <c r="N383" i="1"/>
  <c r="M383" i="1"/>
  <c r="L383" i="1"/>
  <c r="K383" i="1"/>
  <c r="P383" i="1" s="1"/>
  <c r="J383" i="1"/>
  <c r="Q383" i="1" s="1"/>
  <c r="S383" i="1" s="1"/>
  <c r="Q382" i="1"/>
  <c r="S382" i="1" s="1"/>
  <c r="N382" i="1"/>
  <c r="M382" i="1"/>
  <c r="L382" i="1"/>
  <c r="K382" i="1"/>
  <c r="R382" i="1" s="1"/>
  <c r="J382" i="1"/>
  <c r="R381" i="1"/>
  <c r="N381" i="1"/>
  <c r="M381" i="1"/>
  <c r="Q381" i="1" s="1"/>
  <c r="S381" i="1" s="1"/>
  <c r="L381" i="1"/>
  <c r="K381" i="1"/>
  <c r="J381" i="1"/>
  <c r="P381" i="1" s="1"/>
  <c r="N380" i="1"/>
  <c r="R380" i="1" s="1"/>
  <c r="M380" i="1"/>
  <c r="L380" i="1"/>
  <c r="K380" i="1"/>
  <c r="J380" i="1"/>
  <c r="P380" i="1" s="1"/>
  <c r="N379" i="1"/>
  <c r="M379" i="1"/>
  <c r="L379" i="1"/>
  <c r="K379" i="1"/>
  <c r="P379" i="1" s="1"/>
  <c r="J379" i="1"/>
  <c r="Q379" i="1" s="1"/>
  <c r="S379" i="1" s="1"/>
  <c r="Q378" i="1"/>
  <c r="S378" i="1" s="1"/>
  <c r="N378" i="1"/>
  <c r="M378" i="1"/>
  <c r="L378" i="1"/>
  <c r="K378" i="1"/>
  <c r="R378" i="1" s="1"/>
  <c r="J378" i="1"/>
  <c r="R377" i="1"/>
  <c r="N377" i="1"/>
  <c r="M377" i="1"/>
  <c r="Q377" i="1" s="1"/>
  <c r="S377" i="1" s="1"/>
  <c r="L377" i="1"/>
  <c r="K377" i="1"/>
  <c r="J377" i="1"/>
  <c r="P377" i="1" s="1"/>
  <c r="N376" i="1"/>
  <c r="R376" i="1" s="1"/>
  <c r="M376" i="1"/>
  <c r="L376" i="1"/>
  <c r="K376" i="1"/>
  <c r="J376" i="1"/>
  <c r="P376" i="1" s="1"/>
  <c r="N375" i="1"/>
  <c r="M375" i="1"/>
  <c r="L375" i="1"/>
  <c r="K375" i="1"/>
  <c r="P375" i="1" s="1"/>
  <c r="J375" i="1"/>
  <c r="Q375" i="1" s="1"/>
  <c r="S375" i="1" s="1"/>
  <c r="Q374" i="1"/>
  <c r="S374" i="1" s="1"/>
  <c r="N374" i="1"/>
  <c r="M374" i="1"/>
  <c r="L374" i="1"/>
  <c r="K374" i="1"/>
  <c r="R374" i="1" s="1"/>
  <c r="J374" i="1"/>
  <c r="R373" i="1"/>
  <c r="N373" i="1"/>
  <c r="M373" i="1"/>
  <c r="Q373" i="1" s="1"/>
  <c r="S373" i="1" s="1"/>
  <c r="L373" i="1"/>
  <c r="K373" i="1"/>
  <c r="J373" i="1"/>
  <c r="P373" i="1" s="1"/>
  <c r="N372" i="1"/>
  <c r="R372" i="1" s="1"/>
  <c r="M372" i="1"/>
  <c r="L372" i="1"/>
  <c r="K372" i="1"/>
  <c r="J372" i="1"/>
  <c r="P372" i="1" s="1"/>
  <c r="N371" i="1"/>
  <c r="M371" i="1"/>
  <c r="L371" i="1"/>
  <c r="K371" i="1"/>
  <c r="P371" i="1" s="1"/>
  <c r="J371" i="1"/>
  <c r="Q371" i="1" s="1"/>
  <c r="S371" i="1" s="1"/>
  <c r="Q370" i="1"/>
  <c r="S370" i="1" s="1"/>
  <c r="N370" i="1"/>
  <c r="M370" i="1"/>
  <c r="L370" i="1"/>
  <c r="K370" i="1"/>
  <c r="R370" i="1" s="1"/>
  <c r="J370" i="1"/>
  <c r="R369" i="1"/>
  <c r="N369" i="1"/>
  <c r="M369" i="1"/>
  <c r="Q369" i="1" s="1"/>
  <c r="S369" i="1" s="1"/>
  <c r="L369" i="1"/>
  <c r="K369" i="1"/>
  <c r="J369" i="1"/>
  <c r="P369" i="1" s="1"/>
  <c r="N368" i="1"/>
  <c r="R368" i="1" s="1"/>
  <c r="M368" i="1"/>
  <c r="L368" i="1"/>
  <c r="K368" i="1"/>
  <c r="J368" i="1"/>
  <c r="P368" i="1" s="1"/>
  <c r="N367" i="1"/>
  <c r="M367" i="1"/>
  <c r="L367" i="1"/>
  <c r="K367" i="1"/>
  <c r="P367" i="1" s="1"/>
  <c r="J367" i="1"/>
  <c r="Q367" i="1" s="1"/>
  <c r="S367" i="1" s="1"/>
  <c r="Q366" i="1"/>
  <c r="S366" i="1" s="1"/>
  <c r="N366" i="1"/>
  <c r="M366" i="1"/>
  <c r="L366" i="1"/>
  <c r="K366" i="1"/>
  <c r="R366" i="1" s="1"/>
  <c r="J366" i="1"/>
  <c r="R365" i="1"/>
  <c r="N365" i="1"/>
  <c r="M365" i="1"/>
  <c r="Q365" i="1" s="1"/>
  <c r="S365" i="1" s="1"/>
  <c r="L365" i="1"/>
  <c r="K365" i="1"/>
  <c r="J365" i="1"/>
  <c r="P365" i="1" s="1"/>
  <c r="N364" i="1"/>
  <c r="R364" i="1" s="1"/>
  <c r="M364" i="1"/>
  <c r="L364" i="1"/>
  <c r="K364" i="1"/>
  <c r="J364" i="1"/>
  <c r="P364" i="1" s="1"/>
  <c r="N363" i="1"/>
  <c r="M363" i="1"/>
  <c r="L363" i="1"/>
  <c r="K363" i="1"/>
  <c r="P363" i="1" s="1"/>
  <c r="J363" i="1"/>
  <c r="Q363" i="1" s="1"/>
  <c r="S363" i="1" s="1"/>
  <c r="Q362" i="1"/>
  <c r="S362" i="1" s="1"/>
  <c r="N362" i="1"/>
  <c r="M362" i="1"/>
  <c r="L362" i="1"/>
  <c r="K362" i="1"/>
  <c r="R362" i="1" s="1"/>
  <c r="J362" i="1"/>
  <c r="R361" i="1"/>
  <c r="N361" i="1"/>
  <c r="M361" i="1"/>
  <c r="Q361" i="1" s="1"/>
  <c r="S361" i="1" s="1"/>
  <c r="L361" i="1"/>
  <c r="K361" i="1"/>
  <c r="J361" i="1"/>
  <c r="P361" i="1" s="1"/>
  <c r="N360" i="1"/>
  <c r="R360" i="1" s="1"/>
  <c r="M360" i="1"/>
  <c r="L360" i="1"/>
  <c r="K360" i="1"/>
  <c r="J360" i="1"/>
  <c r="P360" i="1" s="1"/>
  <c r="S359" i="1"/>
  <c r="N359" i="1"/>
  <c r="M359" i="1"/>
  <c r="L359" i="1"/>
  <c r="K359" i="1"/>
  <c r="R359" i="1" s="1"/>
  <c r="J359" i="1"/>
  <c r="P359" i="1" s="1"/>
  <c r="N358" i="1"/>
  <c r="M358" i="1"/>
  <c r="L358" i="1"/>
  <c r="K358" i="1"/>
  <c r="P358" i="1" s="1"/>
  <c r="J358" i="1"/>
  <c r="Q358" i="1" s="1"/>
  <c r="S358" i="1" s="1"/>
  <c r="Q357" i="1"/>
  <c r="S357" i="1" s="1"/>
  <c r="N357" i="1"/>
  <c r="M357" i="1"/>
  <c r="L357" i="1"/>
  <c r="K357" i="1"/>
  <c r="R357" i="1" s="1"/>
  <c r="J357" i="1"/>
  <c r="R356" i="1"/>
  <c r="N356" i="1"/>
  <c r="M356" i="1"/>
  <c r="Q356" i="1" s="1"/>
  <c r="S356" i="1" s="1"/>
  <c r="L356" i="1"/>
  <c r="K356" i="1"/>
  <c r="J356" i="1"/>
  <c r="P356" i="1" s="1"/>
  <c r="N355" i="1"/>
  <c r="R355" i="1" s="1"/>
  <c r="M355" i="1"/>
  <c r="L355" i="1"/>
  <c r="K355" i="1"/>
  <c r="J355" i="1"/>
  <c r="P355" i="1" s="1"/>
  <c r="N354" i="1"/>
  <c r="M354" i="1"/>
  <c r="L354" i="1"/>
  <c r="K354" i="1"/>
  <c r="P354" i="1" s="1"/>
  <c r="J354" i="1"/>
  <c r="Q354" i="1" s="1"/>
  <c r="S354" i="1" s="1"/>
  <c r="Q353" i="1"/>
  <c r="S353" i="1" s="1"/>
  <c r="N353" i="1"/>
  <c r="M353" i="1"/>
  <c r="L353" i="1"/>
  <c r="K353" i="1"/>
  <c r="R353" i="1" s="1"/>
  <c r="J353" i="1"/>
  <c r="R352" i="1"/>
  <c r="N352" i="1"/>
  <c r="M352" i="1"/>
  <c r="Q352" i="1" s="1"/>
  <c r="S352" i="1" s="1"/>
  <c r="L352" i="1"/>
  <c r="K352" i="1"/>
  <c r="J352" i="1"/>
  <c r="P352" i="1" s="1"/>
  <c r="N351" i="1"/>
  <c r="R351" i="1" s="1"/>
  <c r="M351" i="1"/>
  <c r="L351" i="1"/>
  <c r="K351" i="1"/>
  <c r="J351" i="1"/>
  <c r="P351" i="1" s="1"/>
  <c r="N350" i="1"/>
  <c r="M350" i="1"/>
  <c r="L350" i="1"/>
  <c r="K350" i="1"/>
  <c r="P350" i="1" s="1"/>
  <c r="J350" i="1"/>
  <c r="Q350" i="1" s="1"/>
  <c r="S350" i="1" s="1"/>
  <c r="Q349" i="1"/>
  <c r="S349" i="1" s="1"/>
  <c r="N349" i="1"/>
  <c r="M349" i="1"/>
  <c r="L349" i="1"/>
  <c r="K349" i="1"/>
  <c r="R349" i="1" s="1"/>
  <c r="J349" i="1"/>
  <c r="R348" i="1"/>
  <c r="N348" i="1"/>
  <c r="M348" i="1"/>
  <c r="Q348" i="1" s="1"/>
  <c r="S348" i="1" s="1"/>
  <c r="L348" i="1"/>
  <c r="K348" i="1"/>
  <c r="J348" i="1"/>
  <c r="P348" i="1" s="1"/>
  <c r="N347" i="1"/>
  <c r="R347" i="1" s="1"/>
  <c r="M347" i="1"/>
  <c r="L347" i="1"/>
  <c r="K347" i="1"/>
  <c r="J347" i="1"/>
  <c r="P347" i="1" s="1"/>
  <c r="N346" i="1"/>
  <c r="M346" i="1"/>
  <c r="L346" i="1"/>
  <c r="K346" i="1"/>
  <c r="R346" i="1" s="1"/>
  <c r="J346" i="1"/>
  <c r="Q346" i="1" s="1"/>
  <c r="S346" i="1" s="1"/>
  <c r="Q345" i="1"/>
  <c r="S345" i="1" s="1"/>
  <c r="N345" i="1"/>
  <c r="M345" i="1"/>
  <c r="L345" i="1"/>
  <c r="K345" i="1"/>
  <c r="J345" i="1"/>
  <c r="R344" i="1"/>
  <c r="N344" i="1"/>
  <c r="M344" i="1"/>
  <c r="Q344" i="1" s="1"/>
  <c r="S344" i="1" s="1"/>
  <c r="L344" i="1"/>
  <c r="K344" i="1"/>
  <c r="J344" i="1"/>
  <c r="P344" i="1" s="1"/>
  <c r="N343" i="1"/>
  <c r="R343" i="1" s="1"/>
  <c r="M343" i="1"/>
  <c r="L343" i="1"/>
  <c r="K343" i="1"/>
  <c r="J343" i="1"/>
  <c r="N342" i="1"/>
  <c r="M342" i="1"/>
  <c r="L342" i="1"/>
  <c r="K342" i="1"/>
  <c r="R342" i="1" s="1"/>
  <c r="J342" i="1"/>
  <c r="Q342" i="1" s="1"/>
  <c r="S342" i="1" s="1"/>
  <c r="Q341" i="1"/>
  <c r="S341" i="1" s="1"/>
  <c r="N341" i="1"/>
  <c r="M341" i="1"/>
  <c r="L341" i="1"/>
  <c r="K341" i="1"/>
  <c r="J341" i="1"/>
  <c r="R340" i="1"/>
  <c r="N340" i="1"/>
  <c r="M340" i="1"/>
  <c r="Q340" i="1" s="1"/>
  <c r="S340" i="1" s="1"/>
  <c r="L340" i="1"/>
  <c r="K340" i="1"/>
  <c r="P340" i="1" s="1"/>
  <c r="J340" i="1"/>
  <c r="N339" i="1"/>
  <c r="R339" i="1" s="1"/>
  <c r="M339" i="1"/>
  <c r="L339" i="1"/>
  <c r="K339" i="1"/>
  <c r="J339" i="1"/>
  <c r="S338" i="1"/>
  <c r="N338" i="1"/>
  <c r="M338" i="1"/>
  <c r="L338" i="1"/>
  <c r="K338" i="1"/>
  <c r="R338" i="1" s="1"/>
  <c r="J338" i="1"/>
  <c r="Q338" i="1" s="1"/>
  <c r="Q337" i="1"/>
  <c r="S337" i="1" s="1"/>
  <c r="N337" i="1"/>
  <c r="M337" i="1"/>
  <c r="L337" i="1"/>
  <c r="K337" i="1"/>
  <c r="J337" i="1"/>
  <c r="N336" i="1"/>
  <c r="M336" i="1"/>
  <c r="Q336" i="1" s="1"/>
  <c r="S336" i="1" s="1"/>
  <c r="L336" i="1"/>
  <c r="R336" i="1" s="1"/>
  <c r="K336" i="1"/>
  <c r="J336" i="1"/>
  <c r="N335" i="1"/>
  <c r="M335" i="1"/>
  <c r="Q335" i="1" s="1"/>
  <c r="S335" i="1" s="1"/>
  <c r="L335" i="1"/>
  <c r="R335" i="1" s="1"/>
  <c r="K335" i="1"/>
  <c r="J335" i="1"/>
  <c r="N334" i="1"/>
  <c r="M334" i="1"/>
  <c r="L334" i="1"/>
  <c r="K334" i="1"/>
  <c r="P334" i="1" s="1"/>
  <c r="J334" i="1"/>
  <c r="N333" i="1"/>
  <c r="M333" i="1"/>
  <c r="L333" i="1"/>
  <c r="K333" i="1"/>
  <c r="R333" i="1" s="1"/>
  <c r="J333" i="1"/>
  <c r="Q333" i="1" s="1"/>
  <c r="S333" i="1" s="1"/>
  <c r="R332" i="1"/>
  <c r="N332" i="1"/>
  <c r="M332" i="1"/>
  <c r="Q332" i="1" s="1"/>
  <c r="S332" i="1" s="1"/>
  <c r="L332" i="1"/>
  <c r="K332" i="1"/>
  <c r="P332" i="1" s="1"/>
  <c r="J332" i="1"/>
  <c r="N331" i="1"/>
  <c r="M331" i="1"/>
  <c r="Q331" i="1" s="1"/>
  <c r="S331" i="1" s="1"/>
  <c r="L331" i="1"/>
  <c r="K331" i="1"/>
  <c r="R331" i="1" s="1"/>
  <c r="J331" i="1"/>
  <c r="N330" i="1"/>
  <c r="M330" i="1"/>
  <c r="L330" i="1"/>
  <c r="K330" i="1"/>
  <c r="R330" i="1" s="1"/>
  <c r="J330" i="1"/>
  <c r="Q330" i="1" s="1"/>
  <c r="S330" i="1" s="1"/>
  <c r="N329" i="1"/>
  <c r="M329" i="1"/>
  <c r="Q329" i="1" s="1"/>
  <c r="S329" i="1" s="1"/>
  <c r="L329" i="1"/>
  <c r="K329" i="1"/>
  <c r="R329" i="1" s="1"/>
  <c r="J329" i="1"/>
  <c r="Q328" i="1"/>
  <c r="S328" i="1" s="1"/>
  <c r="N328" i="1"/>
  <c r="M328" i="1"/>
  <c r="L328" i="1"/>
  <c r="R328" i="1" s="1"/>
  <c r="K328" i="1"/>
  <c r="J328" i="1"/>
  <c r="P328" i="1" s="1"/>
  <c r="R327" i="1"/>
  <c r="N327" i="1"/>
  <c r="M327" i="1"/>
  <c r="L327" i="1"/>
  <c r="K327" i="1"/>
  <c r="P327" i="1" s="1"/>
  <c r="J327" i="1"/>
  <c r="Q327" i="1" s="1"/>
  <c r="S327" i="1" s="1"/>
  <c r="N326" i="1"/>
  <c r="M326" i="1"/>
  <c r="L326" i="1"/>
  <c r="K326" i="1"/>
  <c r="R326" i="1" s="1"/>
  <c r="J326" i="1"/>
  <c r="Q326" i="1" s="1"/>
  <c r="S326" i="1" s="1"/>
  <c r="N325" i="1"/>
  <c r="M325" i="1"/>
  <c r="Q325" i="1" s="1"/>
  <c r="S325" i="1" s="1"/>
  <c r="L325" i="1"/>
  <c r="K325" i="1"/>
  <c r="R325" i="1" s="1"/>
  <c r="J325" i="1"/>
  <c r="Q324" i="1"/>
  <c r="S324" i="1" s="1"/>
  <c r="N324" i="1"/>
  <c r="M324" i="1"/>
  <c r="L324" i="1"/>
  <c r="R324" i="1" s="1"/>
  <c r="K324" i="1"/>
  <c r="J324" i="1"/>
  <c r="P324" i="1" s="1"/>
  <c r="R323" i="1"/>
  <c r="N323" i="1"/>
  <c r="M323" i="1"/>
  <c r="L323" i="1"/>
  <c r="K323" i="1"/>
  <c r="P323" i="1" s="1"/>
  <c r="J323" i="1"/>
  <c r="Q323" i="1" s="1"/>
  <c r="S323" i="1" s="1"/>
  <c r="N322" i="1"/>
  <c r="M322" i="1"/>
  <c r="L322" i="1"/>
  <c r="K322" i="1"/>
  <c r="R322" i="1" s="1"/>
  <c r="J322" i="1"/>
  <c r="Q322" i="1" s="1"/>
  <c r="S322" i="1" s="1"/>
  <c r="N321" i="1"/>
  <c r="M321" i="1"/>
  <c r="Q321" i="1" s="1"/>
  <c r="S321" i="1" s="1"/>
  <c r="L321" i="1"/>
  <c r="K321" i="1"/>
  <c r="R321" i="1" s="1"/>
  <c r="J321" i="1"/>
  <c r="Q320" i="1"/>
  <c r="S320" i="1" s="1"/>
  <c r="N320" i="1"/>
  <c r="M320" i="1"/>
  <c r="L320" i="1"/>
  <c r="R320" i="1" s="1"/>
  <c r="K320" i="1"/>
  <c r="J320" i="1"/>
  <c r="P320" i="1" s="1"/>
  <c r="R319" i="1"/>
  <c r="N319" i="1"/>
  <c r="M319" i="1"/>
  <c r="L319" i="1"/>
  <c r="K319" i="1"/>
  <c r="P319" i="1" s="1"/>
  <c r="J319" i="1"/>
  <c r="Q319" i="1" s="1"/>
  <c r="S319" i="1" s="1"/>
  <c r="N318" i="1"/>
  <c r="M318" i="1"/>
  <c r="L318" i="1"/>
  <c r="K318" i="1"/>
  <c r="R318" i="1" s="1"/>
  <c r="J318" i="1"/>
  <c r="Q318" i="1" s="1"/>
  <c r="S318" i="1" s="1"/>
  <c r="N317" i="1"/>
  <c r="M317" i="1"/>
  <c r="Q317" i="1" s="1"/>
  <c r="S317" i="1" s="1"/>
  <c r="L317" i="1"/>
  <c r="K317" i="1"/>
  <c r="R317" i="1" s="1"/>
  <c r="J317" i="1"/>
  <c r="Q316" i="1"/>
  <c r="S316" i="1" s="1"/>
  <c r="N316" i="1"/>
  <c r="M316" i="1"/>
  <c r="L316" i="1"/>
  <c r="R316" i="1" s="1"/>
  <c r="K316" i="1"/>
  <c r="J316" i="1"/>
  <c r="R315" i="1"/>
  <c r="N315" i="1"/>
  <c r="M315" i="1"/>
  <c r="L315" i="1"/>
  <c r="K315" i="1"/>
  <c r="J315" i="1"/>
  <c r="N314" i="1"/>
  <c r="M314" i="1"/>
  <c r="L314" i="1"/>
  <c r="K314" i="1"/>
  <c r="R314" i="1" s="1"/>
  <c r="J314" i="1"/>
  <c r="N313" i="1"/>
  <c r="M313" i="1"/>
  <c r="Q313" i="1" s="1"/>
  <c r="S313" i="1" s="1"/>
  <c r="L313" i="1"/>
  <c r="K313" i="1"/>
  <c r="R313" i="1" s="1"/>
  <c r="J313" i="1"/>
  <c r="Q312" i="1"/>
  <c r="S312" i="1" s="1"/>
  <c r="N312" i="1"/>
  <c r="M312" i="1"/>
  <c r="L312" i="1"/>
  <c r="R312" i="1" s="1"/>
  <c r="K312" i="1"/>
  <c r="J312" i="1"/>
  <c r="P312" i="1" s="1"/>
  <c r="R311" i="1"/>
  <c r="N311" i="1"/>
  <c r="M311" i="1"/>
  <c r="L311" i="1"/>
  <c r="K311" i="1"/>
  <c r="J311" i="1"/>
  <c r="N310" i="1"/>
  <c r="M310" i="1"/>
  <c r="L310" i="1"/>
  <c r="K310" i="1"/>
  <c r="R310" i="1" s="1"/>
  <c r="J310" i="1"/>
  <c r="N309" i="1"/>
  <c r="M309" i="1"/>
  <c r="Q309" i="1" s="1"/>
  <c r="S309" i="1" s="1"/>
  <c r="L309" i="1"/>
  <c r="K309" i="1"/>
  <c r="R309" i="1" s="1"/>
  <c r="J309" i="1"/>
  <c r="Q308" i="1"/>
  <c r="S308" i="1" s="1"/>
  <c r="N308" i="1"/>
  <c r="M308" i="1"/>
  <c r="L308" i="1"/>
  <c r="K308" i="1"/>
  <c r="J308" i="1"/>
  <c r="P308" i="1" s="1"/>
  <c r="N307" i="1"/>
  <c r="M307" i="1"/>
  <c r="L307" i="1"/>
  <c r="K307" i="1"/>
  <c r="P307" i="1" s="1"/>
  <c r="J307" i="1"/>
  <c r="Q307" i="1" s="1"/>
  <c r="S307" i="1" s="1"/>
  <c r="N306" i="1"/>
  <c r="M306" i="1"/>
  <c r="L306" i="1"/>
  <c r="K306" i="1"/>
  <c r="J306" i="1"/>
  <c r="P306" i="1" s="1"/>
  <c r="R305" i="1"/>
  <c r="N305" i="1"/>
  <c r="M305" i="1"/>
  <c r="Q305" i="1" s="1"/>
  <c r="S305" i="1" s="1"/>
  <c r="L305" i="1"/>
  <c r="K305" i="1"/>
  <c r="P305" i="1" s="1"/>
  <c r="J305" i="1"/>
  <c r="Q304" i="1"/>
  <c r="S304" i="1" s="1"/>
  <c r="N304" i="1"/>
  <c r="M304" i="1"/>
  <c r="L304" i="1"/>
  <c r="R304" i="1" s="1"/>
  <c r="K304" i="1"/>
  <c r="J304" i="1"/>
  <c r="N303" i="1"/>
  <c r="M303" i="1"/>
  <c r="L303" i="1"/>
  <c r="K303" i="1"/>
  <c r="P303" i="1" s="1"/>
  <c r="J303" i="1"/>
  <c r="Q303" i="1" s="1"/>
  <c r="S303" i="1" s="1"/>
  <c r="N302" i="1"/>
  <c r="M302" i="1"/>
  <c r="L302" i="1"/>
  <c r="K302" i="1"/>
  <c r="J302" i="1"/>
  <c r="P302" i="1" s="1"/>
  <c r="R301" i="1"/>
  <c r="N301" i="1"/>
  <c r="M301" i="1"/>
  <c r="Q301" i="1" s="1"/>
  <c r="S301" i="1" s="1"/>
  <c r="L301" i="1"/>
  <c r="K301" i="1"/>
  <c r="P301" i="1" s="1"/>
  <c r="J301" i="1"/>
  <c r="N300" i="1"/>
  <c r="M300" i="1"/>
  <c r="L300" i="1"/>
  <c r="R300" i="1" s="1"/>
  <c r="K300" i="1"/>
  <c r="J300" i="1"/>
  <c r="Q300" i="1" s="1"/>
  <c r="S300" i="1" s="1"/>
  <c r="N299" i="1"/>
  <c r="R299" i="1" s="1"/>
  <c r="M299" i="1"/>
  <c r="L299" i="1"/>
  <c r="K299" i="1"/>
  <c r="J299" i="1"/>
  <c r="N298" i="1"/>
  <c r="M298" i="1"/>
  <c r="L298" i="1"/>
  <c r="K298" i="1"/>
  <c r="J298" i="1"/>
  <c r="Q298" i="1" s="1"/>
  <c r="S298" i="1" s="1"/>
  <c r="R297" i="1"/>
  <c r="N297" i="1"/>
  <c r="M297" i="1"/>
  <c r="Q297" i="1" s="1"/>
  <c r="S297" i="1" s="1"/>
  <c r="L297" i="1"/>
  <c r="K297" i="1"/>
  <c r="P297" i="1" s="1"/>
  <c r="J297" i="1"/>
  <c r="N296" i="1"/>
  <c r="M296" i="1"/>
  <c r="L296" i="1"/>
  <c r="R296" i="1" s="1"/>
  <c r="K296" i="1"/>
  <c r="J296" i="1"/>
  <c r="Q296" i="1" s="1"/>
  <c r="S296" i="1" s="1"/>
  <c r="N295" i="1"/>
  <c r="R295" i="1" s="1"/>
  <c r="M295" i="1"/>
  <c r="L295" i="1"/>
  <c r="K295" i="1"/>
  <c r="J295" i="1"/>
  <c r="N294" i="1"/>
  <c r="M294" i="1"/>
  <c r="L294" i="1"/>
  <c r="K294" i="1"/>
  <c r="J294" i="1"/>
  <c r="Q294" i="1" s="1"/>
  <c r="S294" i="1" s="1"/>
  <c r="R293" i="1"/>
  <c r="N293" i="1"/>
  <c r="M293" i="1"/>
  <c r="Q293" i="1" s="1"/>
  <c r="S293" i="1" s="1"/>
  <c r="L293" i="1"/>
  <c r="K293" i="1"/>
  <c r="P293" i="1" s="1"/>
  <c r="J293" i="1"/>
  <c r="N292" i="1"/>
  <c r="M292" i="1"/>
  <c r="L292" i="1"/>
  <c r="R292" i="1" s="1"/>
  <c r="K292" i="1"/>
  <c r="J292" i="1"/>
  <c r="Q292" i="1" s="1"/>
  <c r="S292" i="1" s="1"/>
  <c r="N291" i="1"/>
  <c r="R291" i="1" s="1"/>
  <c r="M291" i="1"/>
  <c r="L291" i="1"/>
  <c r="K291" i="1"/>
  <c r="J291" i="1"/>
  <c r="N290" i="1"/>
  <c r="M290" i="1"/>
  <c r="L290" i="1"/>
  <c r="K290" i="1"/>
  <c r="J290" i="1"/>
  <c r="Q290" i="1" s="1"/>
  <c r="S290" i="1" s="1"/>
  <c r="R289" i="1"/>
  <c r="N289" i="1"/>
  <c r="M289" i="1"/>
  <c r="Q289" i="1" s="1"/>
  <c r="S289" i="1" s="1"/>
  <c r="L289" i="1"/>
  <c r="K289" i="1"/>
  <c r="P289" i="1" s="1"/>
  <c r="J289" i="1"/>
  <c r="N288" i="1"/>
  <c r="M288" i="1"/>
  <c r="L288" i="1"/>
  <c r="R288" i="1" s="1"/>
  <c r="K288" i="1"/>
  <c r="J288" i="1"/>
  <c r="Q288" i="1" s="1"/>
  <c r="S288" i="1" s="1"/>
  <c r="N287" i="1"/>
  <c r="R287" i="1" s="1"/>
  <c r="M287" i="1"/>
  <c r="L287" i="1"/>
  <c r="K287" i="1"/>
  <c r="J287" i="1"/>
  <c r="N286" i="1"/>
  <c r="M286" i="1"/>
  <c r="L286" i="1"/>
  <c r="K286" i="1"/>
  <c r="J286" i="1"/>
  <c r="Q286" i="1" s="1"/>
  <c r="S286" i="1" s="1"/>
  <c r="R285" i="1"/>
  <c r="N285" i="1"/>
  <c r="M285" i="1"/>
  <c r="Q285" i="1" s="1"/>
  <c r="S285" i="1" s="1"/>
  <c r="L285" i="1"/>
  <c r="K285" i="1"/>
  <c r="P285" i="1" s="1"/>
  <c r="J285" i="1"/>
  <c r="N284" i="1"/>
  <c r="M284" i="1"/>
  <c r="L284" i="1"/>
  <c r="R284" i="1" s="1"/>
  <c r="K284" i="1"/>
  <c r="J284" i="1"/>
  <c r="Q284" i="1" s="1"/>
  <c r="S284" i="1" s="1"/>
  <c r="N283" i="1"/>
  <c r="R283" i="1" s="1"/>
  <c r="M283" i="1"/>
  <c r="L283" i="1"/>
  <c r="K283" i="1"/>
  <c r="J283" i="1"/>
  <c r="N282" i="1"/>
  <c r="M282" i="1"/>
  <c r="L282" i="1"/>
  <c r="K282" i="1"/>
  <c r="J282" i="1"/>
  <c r="Q282" i="1" s="1"/>
  <c r="S282" i="1" s="1"/>
  <c r="R281" i="1"/>
  <c r="N281" i="1"/>
  <c r="M281" i="1"/>
  <c r="Q281" i="1" s="1"/>
  <c r="S281" i="1" s="1"/>
  <c r="L281" i="1"/>
  <c r="K281" i="1"/>
  <c r="P281" i="1" s="1"/>
  <c r="J281" i="1"/>
  <c r="N280" i="1"/>
  <c r="M280" i="1"/>
  <c r="L280" i="1"/>
  <c r="R280" i="1" s="1"/>
  <c r="K280" i="1"/>
  <c r="J280" i="1"/>
  <c r="Q280" i="1" s="1"/>
  <c r="S280" i="1" s="1"/>
  <c r="N279" i="1"/>
  <c r="R279" i="1" s="1"/>
  <c r="M279" i="1"/>
  <c r="L279" i="1"/>
  <c r="K279" i="1"/>
  <c r="J279" i="1"/>
  <c r="N278" i="1"/>
  <c r="M278" i="1"/>
  <c r="L278" i="1"/>
  <c r="K278" i="1"/>
  <c r="J278" i="1"/>
  <c r="Q278" i="1" s="1"/>
  <c r="S278" i="1" s="1"/>
  <c r="R277" i="1"/>
  <c r="N277" i="1"/>
  <c r="M277" i="1"/>
  <c r="Q277" i="1" s="1"/>
  <c r="S277" i="1" s="1"/>
  <c r="L277" i="1"/>
  <c r="K277" i="1"/>
  <c r="P277" i="1" s="1"/>
  <c r="J277" i="1"/>
  <c r="N276" i="1"/>
  <c r="M276" i="1"/>
  <c r="L276" i="1"/>
  <c r="R276" i="1" s="1"/>
  <c r="K276" i="1"/>
  <c r="J276" i="1"/>
  <c r="Q276" i="1" s="1"/>
  <c r="S276" i="1" s="1"/>
  <c r="N275" i="1"/>
  <c r="R275" i="1" s="1"/>
  <c r="M275" i="1"/>
  <c r="L275" i="1"/>
  <c r="K275" i="1"/>
  <c r="J275" i="1"/>
  <c r="N274" i="1"/>
  <c r="M274" i="1"/>
  <c r="L274" i="1"/>
  <c r="K274" i="1"/>
  <c r="J274" i="1"/>
  <c r="Q274" i="1" s="1"/>
  <c r="S274" i="1" s="1"/>
  <c r="R273" i="1"/>
  <c r="N273" i="1"/>
  <c r="M273" i="1"/>
  <c r="Q273" i="1" s="1"/>
  <c r="S273" i="1" s="1"/>
  <c r="L273" i="1"/>
  <c r="K273" i="1"/>
  <c r="P273" i="1" s="1"/>
  <c r="J273" i="1"/>
  <c r="N272" i="1"/>
  <c r="M272" i="1"/>
  <c r="L272" i="1"/>
  <c r="R272" i="1" s="1"/>
  <c r="K272" i="1"/>
  <c r="J272" i="1"/>
  <c r="Q272" i="1" s="1"/>
  <c r="S272" i="1" s="1"/>
  <c r="N271" i="1"/>
  <c r="R271" i="1" s="1"/>
  <c r="M271" i="1"/>
  <c r="L271" i="1"/>
  <c r="K271" i="1"/>
  <c r="J271" i="1"/>
  <c r="N270" i="1"/>
  <c r="M270" i="1"/>
  <c r="L270" i="1"/>
  <c r="K270" i="1"/>
  <c r="J270" i="1"/>
  <c r="Q270" i="1" s="1"/>
  <c r="S270" i="1" s="1"/>
  <c r="R269" i="1"/>
  <c r="N269" i="1"/>
  <c r="M269" i="1"/>
  <c r="Q269" i="1" s="1"/>
  <c r="S269" i="1" s="1"/>
  <c r="L269" i="1"/>
  <c r="K269" i="1"/>
  <c r="P269" i="1" s="1"/>
  <c r="J269" i="1"/>
  <c r="N268" i="1"/>
  <c r="M268" i="1"/>
  <c r="L268" i="1"/>
  <c r="R268" i="1" s="1"/>
  <c r="K268" i="1"/>
  <c r="J268" i="1"/>
  <c r="Q268" i="1" s="1"/>
  <c r="S268" i="1" s="1"/>
  <c r="N267" i="1"/>
  <c r="R267" i="1" s="1"/>
  <c r="M267" i="1"/>
  <c r="L267" i="1"/>
  <c r="K267" i="1"/>
  <c r="J267" i="1"/>
  <c r="N266" i="1"/>
  <c r="M266" i="1"/>
  <c r="L266" i="1"/>
  <c r="K266" i="1"/>
  <c r="J266" i="1"/>
  <c r="Q266" i="1" s="1"/>
  <c r="S266" i="1" s="1"/>
  <c r="R265" i="1"/>
  <c r="N265" i="1"/>
  <c r="M265" i="1"/>
  <c r="Q265" i="1" s="1"/>
  <c r="S265" i="1" s="1"/>
  <c r="L265" i="1"/>
  <c r="K265" i="1"/>
  <c r="P265" i="1" s="1"/>
  <c r="J265" i="1"/>
  <c r="N264" i="1"/>
  <c r="M264" i="1"/>
  <c r="L264" i="1"/>
  <c r="R264" i="1" s="1"/>
  <c r="K264" i="1"/>
  <c r="J264" i="1"/>
  <c r="Q264" i="1" s="1"/>
  <c r="S264" i="1" s="1"/>
  <c r="N263" i="1"/>
  <c r="R263" i="1" s="1"/>
  <c r="M263" i="1"/>
  <c r="L263" i="1"/>
  <c r="K263" i="1"/>
  <c r="J263" i="1"/>
  <c r="N262" i="1"/>
  <c r="M262" i="1"/>
  <c r="L262" i="1"/>
  <c r="K262" i="1"/>
  <c r="J262" i="1"/>
  <c r="Q262" i="1" s="1"/>
  <c r="S262" i="1" s="1"/>
  <c r="R261" i="1"/>
  <c r="N261" i="1"/>
  <c r="M261" i="1"/>
  <c r="Q261" i="1" s="1"/>
  <c r="S261" i="1" s="1"/>
  <c r="L261" i="1"/>
  <c r="K261" i="1"/>
  <c r="P261" i="1" s="1"/>
  <c r="J261" i="1"/>
  <c r="N260" i="1"/>
  <c r="M260" i="1"/>
  <c r="L260" i="1"/>
  <c r="R260" i="1" s="1"/>
  <c r="K260" i="1"/>
  <c r="J260" i="1"/>
  <c r="Q260" i="1" s="1"/>
  <c r="S260" i="1" s="1"/>
  <c r="N259" i="1"/>
  <c r="R259" i="1" s="1"/>
  <c r="M259" i="1"/>
  <c r="L259" i="1"/>
  <c r="K259" i="1"/>
  <c r="J259" i="1"/>
  <c r="N258" i="1"/>
  <c r="M258" i="1"/>
  <c r="L258" i="1"/>
  <c r="K258" i="1"/>
  <c r="J258" i="1"/>
  <c r="Q258" i="1" s="1"/>
  <c r="S258" i="1" s="1"/>
  <c r="R257" i="1"/>
  <c r="N257" i="1"/>
  <c r="M257" i="1"/>
  <c r="Q257" i="1" s="1"/>
  <c r="S257" i="1" s="1"/>
  <c r="L257" i="1"/>
  <c r="K257" i="1"/>
  <c r="P257" i="1" s="1"/>
  <c r="J257" i="1"/>
  <c r="N256" i="1"/>
  <c r="M256" i="1"/>
  <c r="L256" i="1"/>
  <c r="R256" i="1" s="1"/>
  <c r="K256" i="1"/>
  <c r="J256" i="1"/>
  <c r="Q256" i="1" s="1"/>
  <c r="S256" i="1" s="1"/>
  <c r="N255" i="1"/>
  <c r="M255" i="1"/>
  <c r="L255" i="1"/>
  <c r="K255" i="1"/>
  <c r="R255" i="1" s="1"/>
  <c r="J255" i="1"/>
  <c r="Q254" i="1"/>
  <c r="S254" i="1" s="1"/>
  <c r="N254" i="1"/>
  <c r="M254" i="1"/>
  <c r="L254" i="1"/>
  <c r="K254" i="1"/>
  <c r="R254" i="1" s="1"/>
  <c r="J254" i="1"/>
  <c r="Q253" i="1"/>
  <c r="S253" i="1" s="1"/>
  <c r="N253" i="1"/>
  <c r="M253" i="1"/>
  <c r="L253" i="1"/>
  <c r="R253" i="1" s="1"/>
  <c r="K253" i="1"/>
  <c r="J253" i="1"/>
  <c r="R252" i="1"/>
  <c r="N252" i="1"/>
  <c r="M252" i="1"/>
  <c r="L252" i="1"/>
  <c r="K252" i="1"/>
  <c r="J252" i="1"/>
  <c r="Q252" i="1" s="1"/>
  <c r="S252" i="1" s="1"/>
  <c r="N251" i="1"/>
  <c r="M251" i="1"/>
  <c r="L251" i="1"/>
  <c r="K251" i="1"/>
  <c r="J251" i="1"/>
  <c r="Q250" i="1"/>
  <c r="S250" i="1" s="1"/>
  <c r="N250" i="1"/>
  <c r="M250" i="1"/>
  <c r="L250" i="1"/>
  <c r="K250" i="1"/>
  <c r="R250" i="1" s="1"/>
  <c r="J250" i="1"/>
  <c r="Q249" i="1"/>
  <c r="S249" i="1" s="1"/>
  <c r="N249" i="1"/>
  <c r="M249" i="1"/>
  <c r="L249" i="1"/>
  <c r="R249" i="1" s="1"/>
  <c r="K249" i="1"/>
  <c r="P249" i="1" s="1"/>
  <c r="J249" i="1"/>
  <c r="N248" i="1"/>
  <c r="M248" i="1"/>
  <c r="Q248" i="1" s="1"/>
  <c r="S248" i="1" s="1"/>
  <c r="L248" i="1"/>
  <c r="R248" i="1" s="1"/>
  <c r="K248" i="1"/>
  <c r="J248" i="1"/>
  <c r="R247" i="1"/>
  <c r="N247" i="1"/>
  <c r="M247" i="1"/>
  <c r="L247" i="1"/>
  <c r="K247" i="1"/>
  <c r="J247" i="1"/>
  <c r="Q247" i="1" s="1"/>
  <c r="S247" i="1" s="1"/>
  <c r="N246" i="1"/>
  <c r="M246" i="1"/>
  <c r="L246" i="1"/>
  <c r="K246" i="1"/>
  <c r="R246" i="1" s="1"/>
  <c r="J246" i="1"/>
  <c r="Q245" i="1"/>
  <c r="S245" i="1" s="1"/>
  <c r="N245" i="1"/>
  <c r="M245" i="1"/>
  <c r="L245" i="1"/>
  <c r="K245" i="1"/>
  <c r="R245" i="1" s="1"/>
  <c r="J245" i="1"/>
  <c r="Q244" i="1"/>
  <c r="S244" i="1" s="1"/>
  <c r="N244" i="1"/>
  <c r="M244" i="1"/>
  <c r="L244" i="1"/>
  <c r="R244" i="1" s="1"/>
  <c r="K244" i="1"/>
  <c r="J244" i="1"/>
  <c r="R243" i="1"/>
  <c r="N243" i="1"/>
  <c r="M243" i="1"/>
  <c r="L243" i="1"/>
  <c r="K243" i="1"/>
  <c r="J243" i="1"/>
  <c r="Q243" i="1" s="1"/>
  <c r="S243" i="1" s="1"/>
  <c r="N242" i="1"/>
  <c r="M242" i="1"/>
  <c r="L242" i="1"/>
  <c r="K242" i="1"/>
  <c r="J242" i="1"/>
  <c r="Q241" i="1"/>
  <c r="S241" i="1" s="1"/>
  <c r="N241" i="1"/>
  <c r="M241" i="1"/>
  <c r="L241" i="1"/>
  <c r="K241" i="1"/>
  <c r="R241" i="1" s="1"/>
  <c r="J241" i="1"/>
  <c r="Q240" i="1"/>
  <c r="S240" i="1" s="1"/>
  <c r="N240" i="1"/>
  <c r="M240" i="1"/>
  <c r="L240" i="1"/>
  <c r="R240" i="1" s="1"/>
  <c r="K240" i="1"/>
  <c r="P240" i="1" s="1"/>
  <c r="J240" i="1"/>
  <c r="R239" i="1"/>
  <c r="N239" i="1"/>
  <c r="M239" i="1"/>
  <c r="L239" i="1"/>
  <c r="K239" i="1"/>
  <c r="J239" i="1"/>
  <c r="N238" i="1"/>
  <c r="M238" i="1"/>
  <c r="L238" i="1"/>
  <c r="K238" i="1"/>
  <c r="R238" i="1" s="1"/>
  <c r="J238" i="1"/>
  <c r="Q238" i="1" s="1"/>
  <c r="S238" i="1" s="1"/>
  <c r="Q237" i="1"/>
  <c r="S237" i="1" s="1"/>
  <c r="N237" i="1"/>
  <c r="M237" i="1"/>
  <c r="L237" i="1"/>
  <c r="K237" i="1"/>
  <c r="R237" i="1" s="1"/>
  <c r="J237" i="1"/>
  <c r="N236" i="1"/>
  <c r="M236" i="1"/>
  <c r="Q236" i="1" s="1"/>
  <c r="S236" i="1" s="1"/>
  <c r="L236" i="1"/>
  <c r="R236" i="1" s="1"/>
  <c r="K236" i="1"/>
  <c r="J236" i="1"/>
  <c r="R235" i="1"/>
  <c r="N235" i="1"/>
  <c r="M235" i="1"/>
  <c r="L235" i="1"/>
  <c r="K235" i="1"/>
  <c r="J235" i="1"/>
  <c r="N234" i="1"/>
  <c r="M234" i="1"/>
  <c r="L234" i="1"/>
  <c r="K234" i="1"/>
  <c r="R234" i="1" s="1"/>
  <c r="J234" i="1"/>
  <c r="Q234" i="1" s="1"/>
  <c r="S234" i="1" s="1"/>
  <c r="Q233" i="1"/>
  <c r="S233" i="1" s="1"/>
  <c r="N233" i="1"/>
  <c r="M233" i="1"/>
  <c r="L233" i="1"/>
  <c r="K233" i="1"/>
  <c r="R233" i="1" s="1"/>
  <c r="J233" i="1"/>
  <c r="N232" i="1"/>
  <c r="M232" i="1"/>
  <c r="Q232" i="1" s="1"/>
  <c r="S232" i="1" s="1"/>
  <c r="L232" i="1"/>
  <c r="R232" i="1" s="1"/>
  <c r="K232" i="1"/>
  <c r="J232" i="1"/>
  <c r="R231" i="1"/>
  <c r="N231" i="1"/>
  <c r="M231" i="1"/>
  <c r="L231" i="1"/>
  <c r="K231" i="1"/>
  <c r="J231" i="1"/>
  <c r="N230" i="1"/>
  <c r="M230" i="1"/>
  <c r="L230" i="1"/>
  <c r="K230" i="1"/>
  <c r="R230" i="1" s="1"/>
  <c r="J230" i="1"/>
  <c r="Q230" i="1" s="1"/>
  <c r="S230" i="1" s="1"/>
  <c r="Q229" i="1"/>
  <c r="S229" i="1" s="1"/>
  <c r="N229" i="1"/>
  <c r="M229" i="1"/>
  <c r="L229" i="1"/>
  <c r="K229" i="1"/>
  <c r="R229" i="1" s="1"/>
  <c r="J229" i="1"/>
  <c r="N228" i="1"/>
  <c r="M228" i="1"/>
  <c r="Q228" i="1" s="1"/>
  <c r="S228" i="1" s="1"/>
  <c r="L228" i="1"/>
  <c r="R228" i="1" s="1"/>
  <c r="K228" i="1"/>
  <c r="J228" i="1"/>
  <c r="R227" i="1"/>
  <c r="N227" i="1"/>
  <c r="M227" i="1"/>
  <c r="L227" i="1"/>
  <c r="K227" i="1"/>
  <c r="J227" i="1"/>
  <c r="N226" i="1"/>
  <c r="M226" i="1"/>
  <c r="L226" i="1"/>
  <c r="K226" i="1"/>
  <c r="R226" i="1" s="1"/>
  <c r="J226" i="1"/>
  <c r="Q226" i="1" s="1"/>
  <c r="S226" i="1" s="1"/>
  <c r="Q225" i="1"/>
  <c r="S225" i="1" s="1"/>
  <c r="N225" i="1"/>
  <c r="M225" i="1"/>
  <c r="L225" i="1"/>
  <c r="K225" i="1"/>
  <c r="R225" i="1" s="1"/>
  <c r="J225" i="1"/>
  <c r="N224" i="1"/>
  <c r="M224" i="1"/>
  <c r="Q224" i="1" s="1"/>
  <c r="S224" i="1" s="1"/>
  <c r="L224" i="1"/>
  <c r="R224" i="1" s="1"/>
  <c r="K224" i="1"/>
  <c r="J224" i="1"/>
  <c r="N223" i="1"/>
  <c r="M223" i="1"/>
  <c r="L223" i="1"/>
  <c r="R223" i="1" s="1"/>
  <c r="K223" i="1"/>
  <c r="J223" i="1"/>
  <c r="R222" i="1"/>
  <c r="N222" i="1"/>
  <c r="M222" i="1"/>
  <c r="L222" i="1"/>
  <c r="K222" i="1"/>
  <c r="P222" i="1" s="1"/>
  <c r="J222" i="1"/>
  <c r="Q221" i="1"/>
  <c r="S221" i="1" s="1"/>
  <c r="N221" i="1"/>
  <c r="M221" i="1"/>
  <c r="L221" i="1"/>
  <c r="K221" i="1"/>
  <c r="J221" i="1"/>
  <c r="Q220" i="1"/>
  <c r="S220" i="1" s="1"/>
  <c r="N220" i="1"/>
  <c r="M220" i="1"/>
  <c r="L220" i="1"/>
  <c r="K220" i="1"/>
  <c r="P220" i="1" s="1"/>
  <c r="J220" i="1"/>
  <c r="Q219" i="1"/>
  <c r="S219" i="1" s="1"/>
  <c r="N219" i="1"/>
  <c r="M219" i="1"/>
  <c r="L219" i="1"/>
  <c r="R219" i="1" s="1"/>
  <c r="K219" i="1"/>
  <c r="J219" i="1"/>
  <c r="R218" i="1"/>
  <c r="N218" i="1"/>
  <c r="M218" i="1"/>
  <c r="L218" i="1"/>
  <c r="K218" i="1"/>
  <c r="P218" i="1" s="1"/>
  <c r="J218" i="1"/>
  <c r="Q217" i="1"/>
  <c r="S217" i="1" s="1"/>
  <c r="N217" i="1"/>
  <c r="M217" i="1"/>
  <c r="L217" i="1"/>
  <c r="K217" i="1"/>
  <c r="J217" i="1"/>
  <c r="Q216" i="1"/>
  <c r="S216" i="1" s="1"/>
  <c r="N216" i="1"/>
  <c r="M216" i="1"/>
  <c r="L216" i="1"/>
  <c r="K216" i="1"/>
  <c r="J216" i="1"/>
  <c r="Q215" i="1"/>
  <c r="S215" i="1" s="1"/>
  <c r="N215" i="1"/>
  <c r="M215" i="1"/>
  <c r="L215" i="1"/>
  <c r="R215" i="1" s="1"/>
  <c r="K215" i="1"/>
  <c r="J215" i="1"/>
  <c r="R214" i="1"/>
  <c r="N214" i="1"/>
  <c r="M214" i="1"/>
  <c r="L214" i="1"/>
  <c r="K214" i="1"/>
  <c r="P214" i="1" s="1"/>
  <c r="J214" i="1"/>
  <c r="Q213" i="1"/>
  <c r="S213" i="1" s="1"/>
  <c r="N213" i="1"/>
  <c r="M213" i="1"/>
  <c r="L213" i="1"/>
  <c r="K213" i="1"/>
  <c r="J213" i="1"/>
  <c r="Q212" i="1"/>
  <c r="S212" i="1" s="1"/>
  <c r="N212" i="1"/>
  <c r="M212" i="1"/>
  <c r="L212" i="1"/>
  <c r="K212" i="1"/>
  <c r="P212" i="1" s="1"/>
  <c r="J212" i="1"/>
  <c r="Q211" i="1"/>
  <c r="S211" i="1" s="1"/>
  <c r="N211" i="1"/>
  <c r="M211" i="1"/>
  <c r="L211" i="1"/>
  <c r="R211" i="1" s="1"/>
  <c r="K211" i="1"/>
  <c r="J211" i="1"/>
  <c r="R210" i="1"/>
  <c r="N210" i="1"/>
  <c r="M210" i="1"/>
  <c r="K210" i="1"/>
  <c r="J210" i="1"/>
  <c r="Q210" i="1" s="1"/>
  <c r="S210" i="1" s="1"/>
  <c r="N209" i="1"/>
  <c r="M209" i="1"/>
  <c r="L209" i="1"/>
  <c r="K209" i="1"/>
  <c r="R209" i="1" s="1"/>
  <c r="J209" i="1"/>
  <c r="Q209" i="1" s="1"/>
  <c r="S209" i="1" s="1"/>
  <c r="N208" i="1"/>
  <c r="M208" i="1"/>
  <c r="L208" i="1"/>
  <c r="K208" i="1"/>
  <c r="R208" i="1" s="1"/>
  <c r="J208" i="1"/>
  <c r="Q208" i="1" s="1"/>
  <c r="S208" i="1" s="1"/>
  <c r="Q207" i="1"/>
  <c r="S207" i="1" s="1"/>
  <c r="N207" i="1"/>
  <c r="M207" i="1"/>
  <c r="L207" i="1"/>
  <c r="K207" i="1"/>
  <c r="R207" i="1" s="1"/>
  <c r="J207" i="1"/>
  <c r="Q206" i="1"/>
  <c r="S206" i="1" s="1"/>
  <c r="N206" i="1"/>
  <c r="M206" i="1"/>
  <c r="L206" i="1"/>
  <c r="R206" i="1" s="1"/>
  <c r="K206" i="1"/>
  <c r="J206" i="1"/>
  <c r="P206" i="1" s="1"/>
  <c r="N205" i="1"/>
  <c r="M205" i="1"/>
  <c r="L205" i="1"/>
  <c r="K205" i="1"/>
  <c r="J205" i="1"/>
  <c r="Q205" i="1" s="1"/>
  <c r="S205" i="1" s="1"/>
  <c r="N204" i="1"/>
  <c r="M204" i="1"/>
  <c r="L204" i="1"/>
  <c r="K204" i="1"/>
  <c r="J204" i="1"/>
  <c r="S203" i="1"/>
  <c r="N203" i="1"/>
  <c r="M203" i="1"/>
  <c r="L203" i="1"/>
  <c r="K203" i="1"/>
  <c r="R203" i="1" s="1"/>
  <c r="N202" i="1"/>
  <c r="M202" i="1"/>
  <c r="L202" i="1"/>
  <c r="K202" i="1"/>
  <c r="J202" i="1"/>
  <c r="R201" i="1"/>
  <c r="N201" i="1"/>
  <c r="M201" i="1"/>
  <c r="Q201" i="1" s="1"/>
  <c r="S201" i="1" s="1"/>
  <c r="L201" i="1"/>
  <c r="K201" i="1"/>
  <c r="P201" i="1" s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R197" i="1"/>
  <c r="N197" i="1"/>
  <c r="M197" i="1"/>
  <c r="Q197" i="1" s="1"/>
  <c r="S197" i="1" s="1"/>
  <c r="L197" i="1"/>
  <c r="K197" i="1"/>
  <c r="P197" i="1" s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R193" i="1"/>
  <c r="N193" i="1"/>
  <c r="M193" i="1"/>
  <c r="Q193" i="1" s="1"/>
  <c r="S193" i="1" s="1"/>
  <c r="L193" i="1"/>
  <c r="K193" i="1"/>
  <c r="P193" i="1" s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R189" i="1"/>
  <c r="N189" i="1"/>
  <c r="M189" i="1"/>
  <c r="Q189" i="1" s="1"/>
  <c r="S189" i="1" s="1"/>
  <c r="L189" i="1"/>
  <c r="K189" i="1"/>
  <c r="P189" i="1" s="1"/>
  <c r="J189" i="1"/>
  <c r="N188" i="1"/>
  <c r="M188" i="1"/>
  <c r="L188" i="1"/>
  <c r="K188" i="1"/>
  <c r="J188" i="1"/>
  <c r="S187" i="1"/>
  <c r="N187" i="1"/>
  <c r="M187" i="1"/>
  <c r="L187" i="1"/>
  <c r="K187" i="1"/>
  <c r="R187" i="1" s="1"/>
  <c r="J187" i="1"/>
  <c r="Q187" i="1" s="1"/>
  <c r="Q186" i="1"/>
  <c r="S186" i="1" s="1"/>
  <c r="N186" i="1"/>
  <c r="M186" i="1"/>
  <c r="L186" i="1"/>
  <c r="K186" i="1"/>
  <c r="J186" i="1"/>
  <c r="Q185" i="1"/>
  <c r="S185" i="1" s="1"/>
  <c r="N185" i="1"/>
  <c r="M185" i="1"/>
  <c r="L185" i="1"/>
  <c r="R185" i="1" s="1"/>
  <c r="K185" i="1"/>
  <c r="J185" i="1"/>
  <c r="N184" i="1"/>
  <c r="R184" i="1" s="1"/>
  <c r="M184" i="1"/>
  <c r="L184" i="1"/>
  <c r="K184" i="1"/>
  <c r="J184" i="1"/>
  <c r="S183" i="1"/>
  <c r="N183" i="1"/>
  <c r="M183" i="1"/>
  <c r="L183" i="1"/>
  <c r="K183" i="1"/>
  <c r="R183" i="1" s="1"/>
  <c r="J183" i="1"/>
  <c r="Q183" i="1" s="1"/>
  <c r="Q182" i="1"/>
  <c r="S182" i="1" s="1"/>
  <c r="N182" i="1"/>
  <c r="M182" i="1"/>
  <c r="L182" i="1"/>
  <c r="K182" i="1"/>
  <c r="J182" i="1"/>
  <c r="Q181" i="1"/>
  <c r="S181" i="1" s="1"/>
  <c r="N181" i="1"/>
  <c r="M181" i="1"/>
  <c r="L181" i="1"/>
  <c r="R181" i="1" s="1"/>
  <c r="K181" i="1"/>
  <c r="J181" i="1"/>
  <c r="N180" i="1"/>
  <c r="R180" i="1" s="1"/>
  <c r="M180" i="1"/>
  <c r="L180" i="1"/>
  <c r="K180" i="1"/>
  <c r="J180" i="1"/>
  <c r="N179" i="1"/>
  <c r="M179" i="1"/>
  <c r="L179" i="1"/>
  <c r="K179" i="1"/>
  <c r="J179" i="1"/>
  <c r="Q178" i="1"/>
  <c r="S178" i="1" s="1"/>
  <c r="N178" i="1"/>
  <c r="M178" i="1"/>
  <c r="L178" i="1"/>
  <c r="R178" i="1" s="1"/>
  <c r="K178" i="1"/>
  <c r="P178" i="1" s="1"/>
  <c r="J178" i="1"/>
  <c r="N177" i="1"/>
  <c r="M177" i="1"/>
  <c r="L177" i="1"/>
  <c r="K177" i="1"/>
  <c r="J177" i="1"/>
  <c r="N176" i="1"/>
  <c r="R176" i="1" s="1"/>
  <c r="M176" i="1"/>
  <c r="L176" i="1"/>
  <c r="K176" i="1"/>
  <c r="J176" i="1"/>
  <c r="N175" i="1"/>
  <c r="M175" i="1"/>
  <c r="L175" i="1"/>
  <c r="K175" i="1"/>
  <c r="J175" i="1"/>
  <c r="Q174" i="1"/>
  <c r="S174" i="1" s="1"/>
  <c r="N174" i="1"/>
  <c r="M174" i="1"/>
  <c r="L174" i="1"/>
  <c r="R174" i="1" s="1"/>
  <c r="K174" i="1"/>
  <c r="P174" i="1" s="1"/>
  <c r="J174" i="1"/>
  <c r="N173" i="1"/>
  <c r="M173" i="1"/>
  <c r="L173" i="1"/>
  <c r="K173" i="1"/>
  <c r="J173" i="1"/>
  <c r="N172" i="1"/>
  <c r="R172" i="1" s="1"/>
  <c r="M172" i="1"/>
  <c r="L172" i="1"/>
  <c r="K172" i="1"/>
  <c r="J172" i="1"/>
  <c r="N171" i="1"/>
  <c r="M171" i="1"/>
  <c r="L171" i="1"/>
  <c r="K171" i="1"/>
  <c r="J171" i="1"/>
  <c r="Q170" i="1"/>
  <c r="S170" i="1" s="1"/>
  <c r="N170" i="1"/>
  <c r="M170" i="1"/>
  <c r="L170" i="1"/>
  <c r="R170" i="1" s="1"/>
  <c r="K170" i="1"/>
  <c r="P170" i="1" s="1"/>
  <c r="J170" i="1"/>
  <c r="N169" i="1"/>
  <c r="M169" i="1"/>
  <c r="L169" i="1"/>
  <c r="R169" i="1" s="1"/>
  <c r="K169" i="1"/>
  <c r="J169" i="1"/>
  <c r="N168" i="1"/>
  <c r="R168" i="1" s="1"/>
  <c r="M168" i="1"/>
  <c r="L168" i="1"/>
  <c r="K168" i="1"/>
  <c r="J168" i="1"/>
  <c r="N167" i="1"/>
  <c r="M167" i="1"/>
  <c r="L167" i="1"/>
  <c r="K167" i="1"/>
  <c r="J167" i="1"/>
  <c r="Q166" i="1"/>
  <c r="S166" i="1" s="1"/>
  <c r="N166" i="1"/>
  <c r="M166" i="1"/>
  <c r="L166" i="1"/>
  <c r="R166" i="1" s="1"/>
  <c r="K166" i="1"/>
  <c r="P166" i="1" s="1"/>
  <c r="J166" i="1"/>
  <c r="N165" i="1"/>
  <c r="M165" i="1"/>
  <c r="L165" i="1"/>
  <c r="R165" i="1" s="1"/>
  <c r="K165" i="1"/>
  <c r="J165" i="1"/>
  <c r="N164" i="1"/>
  <c r="R164" i="1" s="1"/>
  <c r="M164" i="1"/>
  <c r="L164" i="1"/>
  <c r="K164" i="1"/>
  <c r="J164" i="1"/>
  <c r="N163" i="1"/>
  <c r="M163" i="1"/>
  <c r="L163" i="1"/>
  <c r="K163" i="1"/>
  <c r="J163" i="1"/>
  <c r="Q162" i="1"/>
  <c r="S162" i="1" s="1"/>
  <c r="N162" i="1"/>
  <c r="M162" i="1"/>
  <c r="L162" i="1"/>
  <c r="R162" i="1" s="1"/>
  <c r="K162" i="1"/>
  <c r="P162" i="1" s="1"/>
  <c r="J162" i="1"/>
  <c r="N161" i="1"/>
  <c r="M161" i="1"/>
  <c r="L161" i="1"/>
  <c r="K161" i="1"/>
  <c r="J161" i="1"/>
  <c r="N160" i="1"/>
  <c r="R160" i="1" s="1"/>
  <c r="M160" i="1"/>
  <c r="L160" i="1"/>
  <c r="K160" i="1"/>
  <c r="J160" i="1"/>
  <c r="N159" i="1"/>
  <c r="M159" i="1"/>
  <c r="L159" i="1"/>
  <c r="K159" i="1"/>
  <c r="J159" i="1"/>
  <c r="Q158" i="1"/>
  <c r="S158" i="1" s="1"/>
  <c r="N158" i="1"/>
  <c r="M158" i="1"/>
  <c r="L158" i="1"/>
  <c r="R158" i="1" s="1"/>
  <c r="K158" i="1"/>
  <c r="P158" i="1" s="1"/>
  <c r="J158" i="1"/>
  <c r="N157" i="1"/>
  <c r="M157" i="1"/>
  <c r="L157" i="1"/>
  <c r="K157" i="1"/>
  <c r="J157" i="1"/>
  <c r="N156" i="1"/>
  <c r="M156" i="1"/>
  <c r="L156" i="1"/>
  <c r="K156" i="1"/>
  <c r="R156" i="1" s="1"/>
  <c r="J156" i="1"/>
  <c r="Q156" i="1" s="1"/>
  <c r="S156" i="1" s="1"/>
  <c r="Q155" i="1"/>
  <c r="S155" i="1" s="1"/>
  <c r="N155" i="1"/>
  <c r="M155" i="1"/>
  <c r="L155" i="1"/>
  <c r="K155" i="1"/>
  <c r="R155" i="1" s="1"/>
  <c r="J155" i="1"/>
  <c r="P155" i="1" s="1"/>
  <c r="R154" i="1"/>
  <c r="N154" i="1"/>
  <c r="M154" i="1"/>
  <c r="Q154" i="1" s="1"/>
  <c r="S154" i="1" s="1"/>
  <c r="L154" i="1"/>
  <c r="K154" i="1"/>
  <c r="J154" i="1"/>
  <c r="N153" i="1"/>
  <c r="M153" i="1"/>
  <c r="L153" i="1"/>
  <c r="K153" i="1"/>
  <c r="J153" i="1"/>
  <c r="R152" i="1"/>
  <c r="N152" i="1"/>
  <c r="M152" i="1"/>
  <c r="K152" i="1"/>
  <c r="J152" i="1"/>
  <c r="Q152" i="1" s="1"/>
  <c r="S152" i="1" s="1"/>
  <c r="N151" i="1"/>
  <c r="M151" i="1"/>
  <c r="L151" i="1"/>
  <c r="K151" i="1"/>
  <c r="R151" i="1" s="1"/>
  <c r="J151" i="1"/>
  <c r="Q151" i="1" s="1"/>
  <c r="S151" i="1" s="1"/>
  <c r="Q150" i="1"/>
  <c r="S150" i="1" s="1"/>
  <c r="N150" i="1"/>
  <c r="M150" i="1"/>
  <c r="K150" i="1"/>
  <c r="R150" i="1" s="1"/>
  <c r="J150" i="1"/>
  <c r="Q149" i="1"/>
  <c r="S149" i="1" s="1"/>
  <c r="N149" i="1"/>
  <c r="M149" i="1"/>
  <c r="L149" i="1"/>
  <c r="K149" i="1"/>
  <c r="J149" i="1"/>
  <c r="P149" i="1" s="1"/>
  <c r="R148" i="1"/>
  <c r="N148" i="1"/>
  <c r="M148" i="1"/>
  <c r="Q148" i="1" s="1"/>
  <c r="S148" i="1" s="1"/>
  <c r="L148" i="1"/>
  <c r="K148" i="1"/>
  <c r="P148" i="1" s="1"/>
  <c r="J148" i="1"/>
  <c r="N147" i="1"/>
  <c r="M147" i="1"/>
  <c r="L147" i="1"/>
  <c r="K147" i="1"/>
  <c r="J147" i="1"/>
  <c r="N146" i="1"/>
  <c r="M146" i="1"/>
  <c r="L146" i="1"/>
  <c r="K146" i="1"/>
  <c r="R146" i="1" s="1"/>
  <c r="J146" i="1"/>
  <c r="Q146" i="1" s="1"/>
  <c r="S146" i="1" s="1"/>
  <c r="Q145" i="1"/>
  <c r="S145" i="1" s="1"/>
  <c r="N145" i="1"/>
  <c r="M145" i="1"/>
  <c r="L145" i="1"/>
  <c r="K145" i="1"/>
  <c r="R145" i="1" s="1"/>
  <c r="J145" i="1"/>
  <c r="P145" i="1" s="1"/>
  <c r="R144" i="1"/>
  <c r="N144" i="1"/>
  <c r="M144" i="1"/>
  <c r="Q144" i="1" s="1"/>
  <c r="S144" i="1" s="1"/>
  <c r="L144" i="1"/>
  <c r="K144" i="1"/>
  <c r="P144" i="1" s="1"/>
  <c r="J144" i="1"/>
  <c r="N143" i="1"/>
  <c r="M143" i="1"/>
  <c r="L143" i="1"/>
  <c r="K143" i="1"/>
  <c r="J143" i="1"/>
  <c r="N142" i="1"/>
  <c r="M142" i="1"/>
  <c r="L142" i="1"/>
  <c r="K142" i="1"/>
  <c r="R142" i="1" s="1"/>
  <c r="J142" i="1"/>
  <c r="Q142" i="1" s="1"/>
  <c r="S142" i="1" s="1"/>
  <c r="Q141" i="1"/>
  <c r="S141" i="1" s="1"/>
  <c r="N141" i="1"/>
  <c r="M141" i="1"/>
  <c r="L141" i="1"/>
  <c r="K141" i="1"/>
  <c r="R141" i="1" s="1"/>
  <c r="J141" i="1"/>
  <c r="P141" i="1" s="1"/>
  <c r="R140" i="1"/>
  <c r="N140" i="1"/>
  <c r="M140" i="1"/>
  <c r="Q140" i="1" s="1"/>
  <c r="S140" i="1" s="1"/>
  <c r="L140" i="1"/>
  <c r="K140" i="1"/>
  <c r="P140" i="1" s="1"/>
  <c r="J140" i="1"/>
  <c r="N139" i="1"/>
  <c r="M139" i="1"/>
  <c r="L139" i="1"/>
  <c r="K139" i="1"/>
  <c r="J139" i="1"/>
  <c r="N138" i="1"/>
  <c r="M138" i="1"/>
  <c r="L138" i="1"/>
  <c r="K138" i="1"/>
  <c r="R138" i="1" s="1"/>
  <c r="J138" i="1"/>
  <c r="Q138" i="1" s="1"/>
  <c r="S138" i="1" s="1"/>
  <c r="Q137" i="1"/>
  <c r="S137" i="1" s="1"/>
  <c r="N137" i="1"/>
  <c r="M137" i="1"/>
  <c r="L137" i="1"/>
  <c r="K137" i="1"/>
  <c r="R137" i="1" s="1"/>
  <c r="J137" i="1"/>
  <c r="P137" i="1" s="1"/>
  <c r="R136" i="1"/>
  <c r="N136" i="1"/>
  <c r="M136" i="1"/>
  <c r="Q136" i="1" s="1"/>
  <c r="S136" i="1" s="1"/>
  <c r="L136" i="1"/>
  <c r="K136" i="1"/>
  <c r="P136" i="1" s="1"/>
  <c r="J136" i="1"/>
  <c r="N135" i="1"/>
  <c r="M135" i="1"/>
  <c r="L135" i="1"/>
  <c r="K135" i="1"/>
  <c r="J135" i="1"/>
  <c r="N134" i="1"/>
  <c r="M134" i="1"/>
  <c r="L134" i="1"/>
  <c r="K134" i="1"/>
  <c r="R134" i="1" s="1"/>
  <c r="J134" i="1"/>
  <c r="Q134" i="1" s="1"/>
  <c r="S134" i="1" s="1"/>
  <c r="Q133" i="1"/>
  <c r="S133" i="1" s="1"/>
  <c r="N133" i="1"/>
  <c r="M133" i="1"/>
  <c r="L133" i="1"/>
  <c r="K133" i="1"/>
  <c r="R133" i="1" s="1"/>
  <c r="J133" i="1"/>
  <c r="P133" i="1" s="1"/>
  <c r="R132" i="1"/>
  <c r="N132" i="1"/>
  <c r="M132" i="1"/>
  <c r="Q132" i="1" s="1"/>
  <c r="S132" i="1" s="1"/>
  <c r="L132" i="1"/>
  <c r="K132" i="1"/>
  <c r="P132" i="1" s="1"/>
  <c r="J132" i="1"/>
  <c r="N131" i="1"/>
  <c r="M131" i="1"/>
  <c r="L131" i="1"/>
  <c r="K131" i="1"/>
  <c r="J131" i="1"/>
  <c r="N130" i="1"/>
  <c r="M130" i="1"/>
  <c r="L130" i="1"/>
  <c r="K130" i="1"/>
  <c r="R130" i="1" s="1"/>
  <c r="J130" i="1"/>
  <c r="Q130" i="1" s="1"/>
  <c r="S130" i="1" s="1"/>
  <c r="Q129" i="1"/>
  <c r="S129" i="1" s="1"/>
  <c r="N129" i="1"/>
  <c r="M129" i="1"/>
  <c r="L129" i="1"/>
  <c r="K129" i="1"/>
  <c r="R129" i="1" s="1"/>
  <c r="J129" i="1"/>
  <c r="P129" i="1" s="1"/>
  <c r="R128" i="1"/>
  <c r="N128" i="1"/>
  <c r="M128" i="1"/>
  <c r="Q128" i="1" s="1"/>
  <c r="S128" i="1" s="1"/>
  <c r="L128" i="1"/>
  <c r="K128" i="1"/>
  <c r="P128" i="1" s="1"/>
  <c r="J128" i="1"/>
  <c r="N127" i="1"/>
  <c r="M127" i="1"/>
  <c r="L127" i="1"/>
  <c r="K127" i="1"/>
  <c r="J127" i="1"/>
  <c r="N126" i="1"/>
  <c r="M126" i="1"/>
  <c r="L126" i="1"/>
  <c r="K126" i="1"/>
  <c r="R126" i="1" s="1"/>
  <c r="J126" i="1"/>
  <c r="Q126" i="1" s="1"/>
  <c r="S126" i="1" s="1"/>
  <c r="Q125" i="1"/>
  <c r="S125" i="1" s="1"/>
  <c r="N125" i="1"/>
  <c r="M125" i="1"/>
  <c r="L125" i="1"/>
  <c r="K125" i="1"/>
  <c r="R125" i="1" s="1"/>
  <c r="J125" i="1"/>
  <c r="P125" i="1" s="1"/>
  <c r="R124" i="1"/>
  <c r="N124" i="1"/>
  <c r="M124" i="1"/>
  <c r="Q124" i="1" s="1"/>
  <c r="S124" i="1" s="1"/>
  <c r="L124" i="1"/>
  <c r="K124" i="1"/>
  <c r="P124" i="1" s="1"/>
  <c r="J124" i="1"/>
  <c r="N123" i="1"/>
  <c r="M123" i="1"/>
  <c r="L123" i="1"/>
  <c r="K123" i="1"/>
  <c r="J123" i="1"/>
  <c r="N122" i="1"/>
  <c r="M122" i="1"/>
  <c r="L122" i="1"/>
  <c r="K122" i="1"/>
  <c r="R122" i="1" s="1"/>
  <c r="J122" i="1"/>
  <c r="Q122" i="1" s="1"/>
  <c r="S122" i="1" s="1"/>
  <c r="Q121" i="1"/>
  <c r="S121" i="1" s="1"/>
  <c r="N121" i="1"/>
  <c r="M121" i="1"/>
  <c r="L121" i="1"/>
  <c r="K121" i="1"/>
  <c r="R121" i="1" s="1"/>
  <c r="J121" i="1"/>
  <c r="P121" i="1" s="1"/>
  <c r="R120" i="1"/>
  <c r="N120" i="1"/>
  <c r="M120" i="1"/>
  <c r="Q120" i="1" s="1"/>
  <c r="S120" i="1" s="1"/>
  <c r="L120" i="1"/>
  <c r="K120" i="1"/>
  <c r="P120" i="1" s="1"/>
  <c r="J120" i="1"/>
  <c r="N119" i="1"/>
  <c r="M119" i="1"/>
  <c r="L119" i="1"/>
  <c r="K119" i="1"/>
  <c r="J119" i="1"/>
  <c r="N118" i="1"/>
  <c r="M118" i="1"/>
  <c r="L118" i="1"/>
  <c r="K118" i="1"/>
  <c r="R118" i="1" s="1"/>
  <c r="J118" i="1"/>
  <c r="Q118" i="1" s="1"/>
  <c r="S118" i="1" s="1"/>
  <c r="Q117" i="1"/>
  <c r="S117" i="1" s="1"/>
  <c r="N117" i="1"/>
  <c r="M117" i="1"/>
  <c r="L117" i="1"/>
  <c r="K117" i="1"/>
  <c r="R117" i="1" s="1"/>
  <c r="J117" i="1"/>
  <c r="P117" i="1" s="1"/>
  <c r="R116" i="1"/>
  <c r="N116" i="1"/>
  <c r="M116" i="1"/>
  <c r="Q116" i="1" s="1"/>
  <c r="S116" i="1" s="1"/>
  <c r="L116" i="1"/>
  <c r="K116" i="1"/>
  <c r="P116" i="1" s="1"/>
  <c r="J116" i="1"/>
  <c r="N115" i="1"/>
  <c r="M115" i="1"/>
  <c r="L115" i="1"/>
  <c r="K115" i="1"/>
  <c r="J115" i="1"/>
  <c r="N114" i="1"/>
  <c r="M114" i="1"/>
  <c r="L114" i="1"/>
  <c r="K114" i="1"/>
  <c r="R114" i="1" s="1"/>
  <c r="J114" i="1"/>
  <c r="Q114" i="1" s="1"/>
  <c r="S114" i="1" s="1"/>
  <c r="Q113" i="1"/>
  <c r="S113" i="1" s="1"/>
  <c r="N113" i="1"/>
  <c r="M113" i="1"/>
  <c r="L113" i="1"/>
  <c r="K113" i="1"/>
  <c r="R113" i="1" s="1"/>
  <c r="J113" i="1"/>
  <c r="P113" i="1" s="1"/>
  <c r="R112" i="1"/>
  <c r="N112" i="1"/>
  <c r="M112" i="1"/>
  <c r="Q112" i="1" s="1"/>
  <c r="S112" i="1" s="1"/>
  <c r="L112" i="1"/>
  <c r="K112" i="1"/>
  <c r="P112" i="1" s="1"/>
  <c r="J112" i="1"/>
  <c r="N111" i="1"/>
  <c r="M111" i="1"/>
  <c r="L111" i="1"/>
  <c r="K111" i="1"/>
  <c r="J111" i="1"/>
  <c r="N110" i="1"/>
  <c r="M110" i="1"/>
  <c r="L110" i="1"/>
  <c r="K110" i="1"/>
  <c r="R110" i="1" s="1"/>
  <c r="J110" i="1"/>
  <c r="Q110" i="1" s="1"/>
  <c r="S110" i="1" s="1"/>
  <c r="Q109" i="1"/>
  <c r="S109" i="1" s="1"/>
  <c r="O109" i="1"/>
  <c r="O413" i="1" s="1"/>
  <c r="N109" i="1"/>
  <c r="M109" i="1"/>
  <c r="L109" i="1"/>
  <c r="K109" i="1"/>
  <c r="P109" i="1" s="1"/>
  <c r="J109" i="1"/>
  <c r="S108" i="1"/>
  <c r="Q108" i="1"/>
  <c r="N108" i="1"/>
  <c r="M108" i="1"/>
  <c r="K108" i="1"/>
  <c r="J108" i="1"/>
  <c r="N107" i="1"/>
  <c r="M107" i="1"/>
  <c r="L107" i="1"/>
  <c r="K107" i="1"/>
  <c r="J107" i="1"/>
  <c r="N106" i="1"/>
  <c r="M106" i="1"/>
  <c r="L106" i="1"/>
  <c r="K106" i="1"/>
  <c r="R106" i="1" s="1"/>
  <c r="J106" i="1"/>
  <c r="Q106" i="1" s="1"/>
  <c r="S106" i="1" s="1"/>
  <c r="Q105" i="1"/>
  <c r="S105" i="1" s="1"/>
  <c r="N105" i="1"/>
  <c r="M105" i="1"/>
  <c r="L105" i="1"/>
  <c r="K105" i="1"/>
  <c r="R105" i="1" s="1"/>
  <c r="J105" i="1"/>
  <c r="P105" i="1" s="1"/>
  <c r="R104" i="1"/>
  <c r="N104" i="1"/>
  <c r="M104" i="1"/>
  <c r="Q104" i="1" s="1"/>
  <c r="S104" i="1" s="1"/>
  <c r="L104" i="1"/>
  <c r="K104" i="1"/>
  <c r="J104" i="1"/>
  <c r="N103" i="1"/>
  <c r="M103" i="1"/>
  <c r="L103" i="1"/>
  <c r="K103" i="1"/>
  <c r="J103" i="1"/>
  <c r="N102" i="1"/>
  <c r="M102" i="1"/>
  <c r="L102" i="1"/>
  <c r="K102" i="1"/>
  <c r="R102" i="1" s="1"/>
  <c r="J102" i="1"/>
  <c r="Q102" i="1" s="1"/>
  <c r="S102" i="1" s="1"/>
  <c r="Q101" i="1"/>
  <c r="S101" i="1" s="1"/>
  <c r="N101" i="1"/>
  <c r="M101" i="1"/>
  <c r="L101" i="1"/>
  <c r="K101" i="1"/>
  <c r="R101" i="1" s="1"/>
  <c r="J101" i="1"/>
  <c r="P101" i="1" s="1"/>
  <c r="R100" i="1"/>
  <c r="N100" i="1"/>
  <c r="M100" i="1"/>
  <c r="Q100" i="1" s="1"/>
  <c r="S100" i="1" s="1"/>
  <c r="L100" i="1"/>
  <c r="K100" i="1"/>
  <c r="J100" i="1"/>
  <c r="N99" i="1"/>
  <c r="M99" i="1"/>
  <c r="L99" i="1"/>
  <c r="K99" i="1"/>
  <c r="J99" i="1"/>
  <c r="N98" i="1"/>
  <c r="M98" i="1"/>
  <c r="L98" i="1"/>
  <c r="K98" i="1"/>
  <c r="R98" i="1" s="1"/>
  <c r="J98" i="1"/>
  <c r="Q98" i="1" s="1"/>
  <c r="S98" i="1" s="1"/>
  <c r="Q97" i="1"/>
  <c r="S97" i="1" s="1"/>
  <c r="N97" i="1"/>
  <c r="M97" i="1"/>
  <c r="L97" i="1"/>
  <c r="K97" i="1"/>
  <c r="R97" i="1" s="1"/>
  <c r="J97" i="1"/>
  <c r="P97" i="1" s="1"/>
  <c r="R96" i="1"/>
  <c r="N96" i="1"/>
  <c r="M96" i="1"/>
  <c r="Q96" i="1" s="1"/>
  <c r="S96" i="1" s="1"/>
  <c r="L96" i="1"/>
  <c r="K96" i="1"/>
  <c r="J96" i="1"/>
  <c r="N95" i="1"/>
  <c r="M95" i="1"/>
  <c r="L95" i="1"/>
  <c r="K95" i="1"/>
  <c r="J95" i="1"/>
  <c r="N94" i="1"/>
  <c r="M94" i="1"/>
  <c r="L94" i="1"/>
  <c r="K94" i="1"/>
  <c r="R94" i="1" s="1"/>
  <c r="J94" i="1"/>
  <c r="Q94" i="1" s="1"/>
  <c r="S94" i="1" s="1"/>
  <c r="Q93" i="1"/>
  <c r="S93" i="1" s="1"/>
  <c r="N93" i="1"/>
  <c r="M93" i="1"/>
  <c r="L93" i="1"/>
  <c r="K93" i="1"/>
  <c r="R93" i="1" s="1"/>
  <c r="J93" i="1"/>
  <c r="P93" i="1" s="1"/>
  <c r="R92" i="1"/>
  <c r="N92" i="1"/>
  <c r="M92" i="1"/>
  <c r="Q92" i="1" s="1"/>
  <c r="S92" i="1" s="1"/>
  <c r="L92" i="1"/>
  <c r="K92" i="1"/>
  <c r="J92" i="1"/>
  <c r="N91" i="1"/>
  <c r="M91" i="1"/>
  <c r="L91" i="1"/>
  <c r="K91" i="1"/>
  <c r="J91" i="1"/>
  <c r="N90" i="1"/>
  <c r="M90" i="1"/>
  <c r="L90" i="1"/>
  <c r="K90" i="1"/>
  <c r="R90" i="1" s="1"/>
  <c r="J90" i="1"/>
  <c r="Q90" i="1" s="1"/>
  <c r="S90" i="1" s="1"/>
  <c r="N89" i="1"/>
  <c r="M89" i="1"/>
  <c r="L89" i="1"/>
  <c r="K89" i="1"/>
  <c r="R89" i="1" s="1"/>
  <c r="J89" i="1"/>
  <c r="P89" i="1" s="1"/>
  <c r="N88" i="1"/>
  <c r="M88" i="1"/>
  <c r="Q88" i="1" s="1"/>
  <c r="S88" i="1" s="1"/>
  <c r="L88" i="1"/>
  <c r="K88" i="1"/>
  <c r="R88" i="1" s="1"/>
  <c r="J88" i="1"/>
  <c r="N87" i="1"/>
  <c r="M87" i="1"/>
  <c r="L87" i="1"/>
  <c r="R87" i="1" s="1"/>
  <c r="K87" i="1"/>
  <c r="J87" i="1"/>
  <c r="N86" i="1"/>
  <c r="M86" i="1"/>
  <c r="L86" i="1"/>
  <c r="K86" i="1"/>
  <c r="R86" i="1" s="1"/>
  <c r="J86" i="1"/>
  <c r="N85" i="1"/>
  <c r="M85" i="1"/>
  <c r="L85" i="1"/>
  <c r="K85" i="1"/>
  <c r="J85" i="1"/>
  <c r="P85" i="1" s="1"/>
  <c r="N84" i="1"/>
  <c r="M84" i="1"/>
  <c r="Q84" i="1" s="1"/>
  <c r="S84" i="1" s="1"/>
  <c r="L84" i="1"/>
  <c r="K84" i="1"/>
  <c r="R84" i="1" s="1"/>
  <c r="J84" i="1"/>
  <c r="N83" i="1"/>
  <c r="M83" i="1"/>
  <c r="L83" i="1"/>
  <c r="R83" i="1" s="1"/>
  <c r="K83" i="1"/>
  <c r="J83" i="1"/>
  <c r="N82" i="1"/>
  <c r="M82" i="1"/>
  <c r="L82" i="1"/>
  <c r="K82" i="1"/>
  <c r="P82" i="1" s="1"/>
  <c r="J82" i="1"/>
  <c r="N81" i="1"/>
  <c r="M81" i="1"/>
  <c r="L81" i="1"/>
  <c r="K81" i="1"/>
  <c r="J81" i="1"/>
  <c r="P81" i="1" s="1"/>
  <c r="N80" i="1"/>
  <c r="M80" i="1"/>
  <c r="Q80" i="1" s="1"/>
  <c r="S80" i="1" s="1"/>
  <c r="L80" i="1"/>
  <c r="K80" i="1"/>
  <c r="R80" i="1" s="1"/>
  <c r="J80" i="1"/>
  <c r="N79" i="1"/>
  <c r="M79" i="1"/>
  <c r="L79" i="1"/>
  <c r="R79" i="1" s="1"/>
  <c r="K79" i="1"/>
  <c r="J79" i="1"/>
  <c r="N78" i="1"/>
  <c r="M78" i="1"/>
  <c r="L78" i="1"/>
  <c r="K78" i="1"/>
  <c r="P78" i="1" s="1"/>
  <c r="J78" i="1"/>
  <c r="N77" i="1"/>
  <c r="M77" i="1"/>
  <c r="L77" i="1"/>
  <c r="K77" i="1"/>
  <c r="J77" i="1"/>
  <c r="P77" i="1" s="1"/>
  <c r="N76" i="1"/>
  <c r="M76" i="1"/>
  <c r="Q76" i="1" s="1"/>
  <c r="S76" i="1" s="1"/>
  <c r="L76" i="1"/>
  <c r="K76" i="1"/>
  <c r="R76" i="1" s="1"/>
  <c r="J76" i="1"/>
  <c r="N75" i="1"/>
  <c r="M75" i="1"/>
  <c r="L75" i="1"/>
  <c r="R75" i="1" s="1"/>
  <c r="K75" i="1"/>
  <c r="J75" i="1"/>
  <c r="N74" i="1"/>
  <c r="M74" i="1"/>
  <c r="L74" i="1"/>
  <c r="K74" i="1"/>
  <c r="R74" i="1" s="1"/>
  <c r="J74" i="1"/>
  <c r="N73" i="1"/>
  <c r="M73" i="1"/>
  <c r="L73" i="1"/>
  <c r="K73" i="1"/>
  <c r="J73" i="1"/>
  <c r="P73" i="1" s="1"/>
  <c r="N72" i="1"/>
  <c r="M72" i="1"/>
  <c r="Q72" i="1" s="1"/>
  <c r="S72" i="1" s="1"/>
  <c r="L72" i="1"/>
  <c r="K72" i="1"/>
  <c r="R72" i="1" s="1"/>
  <c r="J72" i="1"/>
  <c r="N71" i="1"/>
  <c r="M71" i="1"/>
  <c r="L71" i="1"/>
  <c r="R71" i="1" s="1"/>
  <c r="K71" i="1"/>
  <c r="J71" i="1"/>
  <c r="N70" i="1"/>
  <c r="M70" i="1"/>
  <c r="L70" i="1"/>
  <c r="K70" i="1"/>
  <c r="P70" i="1" s="1"/>
  <c r="J70" i="1"/>
  <c r="N69" i="1"/>
  <c r="M69" i="1"/>
  <c r="L69" i="1"/>
  <c r="K69" i="1"/>
  <c r="J69" i="1"/>
  <c r="P69" i="1" s="1"/>
  <c r="N68" i="1"/>
  <c r="M68" i="1"/>
  <c r="Q68" i="1" s="1"/>
  <c r="S68" i="1" s="1"/>
  <c r="L68" i="1"/>
  <c r="K68" i="1"/>
  <c r="R68" i="1" s="1"/>
  <c r="J68" i="1"/>
  <c r="N67" i="1"/>
  <c r="M67" i="1"/>
  <c r="L67" i="1"/>
  <c r="R67" i="1" s="1"/>
  <c r="K67" i="1"/>
  <c r="J67" i="1"/>
  <c r="N66" i="1"/>
  <c r="M66" i="1"/>
  <c r="L66" i="1"/>
  <c r="K66" i="1"/>
  <c r="P66" i="1" s="1"/>
  <c r="J66" i="1"/>
  <c r="N65" i="1"/>
  <c r="M65" i="1"/>
  <c r="L65" i="1"/>
  <c r="K65" i="1"/>
  <c r="J65" i="1"/>
  <c r="P65" i="1" s="1"/>
  <c r="N64" i="1"/>
  <c r="M64" i="1"/>
  <c r="Q64" i="1" s="1"/>
  <c r="S64" i="1" s="1"/>
  <c r="L64" i="1"/>
  <c r="K64" i="1"/>
  <c r="R64" i="1" s="1"/>
  <c r="J64" i="1"/>
  <c r="N63" i="1"/>
  <c r="M63" i="1"/>
  <c r="L63" i="1"/>
  <c r="R63" i="1" s="1"/>
  <c r="K63" i="1"/>
  <c r="J63" i="1"/>
  <c r="N62" i="1"/>
  <c r="M62" i="1"/>
  <c r="L62" i="1"/>
  <c r="K62" i="1"/>
  <c r="R62" i="1" s="1"/>
  <c r="J62" i="1"/>
  <c r="N61" i="1"/>
  <c r="M61" i="1"/>
  <c r="L61" i="1"/>
  <c r="K61" i="1"/>
  <c r="J61" i="1"/>
  <c r="P61" i="1" s="1"/>
  <c r="N60" i="1"/>
  <c r="M60" i="1"/>
  <c r="Q60" i="1" s="1"/>
  <c r="S60" i="1" s="1"/>
  <c r="L60" i="1"/>
  <c r="K60" i="1"/>
  <c r="R60" i="1" s="1"/>
  <c r="J60" i="1"/>
  <c r="S59" i="1"/>
  <c r="Q59" i="1"/>
  <c r="N59" i="1"/>
  <c r="M59" i="1"/>
  <c r="K59" i="1"/>
  <c r="R59" i="1" s="1"/>
  <c r="J59" i="1"/>
  <c r="N58" i="1"/>
  <c r="M58" i="1"/>
  <c r="L58" i="1"/>
  <c r="K58" i="1"/>
  <c r="J58" i="1"/>
  <c r="P58" i="1" s="1"/>
  <c r="N57" i="1"/>
  <c r="M57" i="1"/>
  <c r="L57" i="1"/>
  <c r="K57" i="1"/>
  <c r="R57" i="1" s="1"/>
  <c r="J57" i="1"/>
  <c r="N56" i="1"/>
  <c r="M56" i="1"/>
  <c r="L56" i="1"/>
  <c r="K56" i="1"/>
  <c r="J56" i="1"/>
  <c r="N55" i="1"/>
  <c r="M55" i="1"/>
  <c r="Q55" i="1" s="1"/>
  <c r="S55" i="1" s="1"/>
  <c r="L55" i="1"/>
  <c r="K55" i="1"/>
  <c r="P55" i="1" s="1"/>
  <c r="J55" i="1"/>
  <c r="N54" i="1"/>
  <c r="M54" i="1"/>
  <c r="L54" i="1"/>
  <c r="K54" i="1"/>
  <c r="J54" i="1"/>
  <c r="P54" i="1" s="1"/>
  <c r="N53" i="1"/>
  <c r="M53" i="1"/>
  <c r="L53" i="1"/>
  <c r="K53" i="1"/>
  <c r="R53" i="1" s="1"/>
  <c r="J53" i="1"/>
  <c r="N52" i="1"/>
  <c r="M52" i="1"/>
  <c r="L52" i="1"/>
  <c r="K52" i="1"/>
  <c r="J52" i="1"/>
  <c r="N51" i="1"/>
  <c r="M51" i="1"/>
  <c r="Q51" i="1" s="1"/>
  <c r="S51" i="1" s="1"/>
  <c r="L51" i="1"/>
  <c r="K51" i="1"/>
  <c r="R51" i="1" s="1"/>
  <c r="J51" i="1"/>
  <c r="Q50" i="1"/>
  <c r="S50" i="1" s="1"/>
  <c r="N50" i="1"/>
  <c r="M50" i="1"/>
  <c r="K50" i="1"/>
  <c r="R50" i="1" s="1"/>
  <c r="J50" i="1"/>
  <c r="P50" i="1" s="1"/>
  <c r="N49" i="1"/>
  <c r="M49" i="1"/>
  <c r="L49" i="1"/>
  <c r="R49" i="1" s="1"/>
  <c r="K49" i="1"/>
  <c r="J49" i="1"/>
  <c r="P49" i="1" s="1"/>
  <c r="N48" i="1"/>
  <c r="M48" i="1"/>
  <c r="L48" i="1"/>
  <c r="K48" i="1"/>
  <c r="R48" i="1" s="1"/>
  <c r="J48" i="1"/>
  <c r="Q48" i="1" s="1"/>
  <c r="S48" i="1" s="1"/>
  <c r="N47" i="1"/>
  <c r="M47" i="1"/>
  <c r="L47" i="1"/>
  <c r="K47" i="1"/>
  <c r="J47" i="1"/>
  <c r="Q47" i="1" s="1"/>
  <c r="S47" i="1" s="1"/>
  <c r="N46" i="1"/>
  <c r="M46" i="1"/>
  <c r="K46" i="1"/>
  <c r="R46" i="1" s="1"/>
  <c r="J46" i="1"/>
  <c r="Q46" i="1" s="1"/>
  <c r="S46" i="1" s="1"/>
  <c r="R45" i="1"/>
  <c r="N45" i="1"/>
  <c r="M45" i="1"/>
  <c r="Q45" i="1" s="1"/>
  <c r="S45" i="1" s="1"/>
  <c r="L45" i="1"/>
  <c r="K45" i="1"/>
  <c r="P45" i="1" s="1"/>
  <c r="J45" i="1"/>
  <c r="N44" i="1"/>
  <c r="M44" i="1"/>
  <c r="Q44" i="1" s="1"/>
  <c r="S44" i="1" s="1"/>
  <c r="K44" i="1"/>
  <c r="R44" i="1" s="1"/>
  <c r="J44" i="1"/>
  <c r="R43" i="1"/>
  <c r="N43" i="1"/>
  <c r="M43" i="1"/>
  <c r="L43" i="1"/>
  <c r="K43" i="1"/>
  <c r="J43" i="1"/>
  <c r="R42" i="1"/>
  <c r="N42" i="1"/>
  <c r="M42" i="1"/>
  <c r="L42" i="1"/>
  <c r="K42" i="1"/>
  <c r="J42" i="1"/>
  <c r="Q41" i="1"/>
  <c r="S41" i="1" s="1"/>
  <c r="N41" i="1"/>
  <c r="M41" i="1"/>
  <c r="L41" i="1"/>
  <c r="K41" i="1"/>
  <c r="J41" i="1"/>
  <c r="P41" i="1" s="1"/>
  <c r="Q40" i="1"/>
  <c r="S40" i="1" s="1"/>
  <c r="N40" i="1"/>
  <c r="M40" i="1"/>
  <c r="K40" i="1"/>
  <c r="R40" i="1" s="1"/>
  <c r="J40" i="1"/>
  <c r="P40" i="1" s="1"/>
  <c r="Q39" i="1"/>
  <c r="S39" i="1" s="1"/>
  <c r="N39" i="1"/>
  <c r="M39" i="1"/>
  <c r="L39" i="1"/>
  <c r="K39" i="1"/>
  <c r="P39" i="1" s="1"/>
  <c r="J39" i="1"/>
  <c r="Q38" i="1"/>
  <c r="S38" i="1" s="1"/>
  <c r="N38" i="1"/>
  <c r="M38" i="1"/>
  <c r="L38" i="1"/>
  <c r="R38" i="1" s="1"/>
  <c r="K38" i="1"/>
  <c r="J38" i="1"/>
  <c r="N37" i="1"/>
  <c r="M37" i="1"/>
  <c r="L37" i="1"/>
  <c r="K37" i="1"/>
  <c r="R37" i="1" s="1"/>
  <c r="J37" i="1"/>
  <c r="Q36" i="1"/>
  <c r="S36" i="1" s="1"/>
  <c r="N36" i="1"/>
  <c r="M36" i="1"/>
  <c r="L36" i="1"/>
  <c r="K36" i="1"/>
  <c r="R36" i="1" s="1"/>
  <c r="J36" i="1"/>
  <c r="Q35" i="1"/>
  <c r="S35" i="1" s="1"/>
  <c r="N35" i="1"/>
  <c r="M35" i="1"/>
  <c r="L35" i="1"/>
  <c r="K35" i="1"/>
  <c r="J35" i="1"/>
  <c r="Q34" i="1"/>
  <c r="S34" i="1" s="1"/>
  <c r="N34" i="1"/>
  <c r="M34" i="1"/>
  <c r="L34" i="1"/>
  <c r="R34" i="1" s="1"/>
  <c r="K34" i="1"/>
  <c r="J34" i="1"/>
  <c r="N33" i="1"/>
  <c r="M33" i="1"/>
  <c r="L33" i="1"/>
  <c r="K33" i="1"/>
  <c r="R33" i="1" s="1"/>
  <c r="J33" i="1"/>
  <c r="Q32" i="1"/>
  <c r="S32" i="1" s="1"/>
  <c r="N32" i="1"/>
  <c r="M32" i="1"/>
  <c r="L32" i="1"/>
  <c r="R32" i="1" s="1"/>
  <c r="K32" i="1"/>
  <c r="J32" i="1"/>
  <c r="R31" i="1"/>
  <c r="N31" i="1"/>
  <c r="M31" i="1"/>
  <c r="L31" i="1"/>
  <c r="K31" i="1"/>
  <c r="J31" i="1"/>
  <c r="N30" i="1"/>
  <c r="M30" i="1"/>
  <c r="L30" i="1"/>
  <c r="K30" i="1"/>
  <c r="R30" i="1" s="1"/>
  <c r="J30" i="1"/>
  <c r="N29" i="1"/>
  <c r="M29" i="1"/>
  <c r="K29" i="1"/>
  <c r="R29" i="1" s="1"/>
  <c r="J29" i="1"/>
  <c r="Q29" i="1" s="1"/>
  <c r="S29" i="1" s="1"/>
  <c r="Q28" i="1"/>
  <c r="S28" i="1" s="1"/>
  <c r="N28" i="1"/>
  <c r="M28" i="1"/>
  <c r="L28" i="1"/>
  <c r="K28" i="1"/>
  <c r="R28" i="1" s="1"/>
  <c r="J28" i="1"/>
  <c r="Q27" i="1"/>
  <c r="S27" i="1" s="1"/>
  <c r="N27" i="1"/>
  <c r="M27" i="1"/>
  <c r="L27" i="1"/>
  <c r="R27" i="1" s="1"/>
  <c r="K27" i="1"/>
  <c r="J27" i="1"/>
  <c r="P27" i="1" s="1"/>
  <c r="R26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R24" i="1" s="1"/>
  <c r="J24" i="1"/>
  <c r="Q24" i="1" s="1"/>
  <c r="S24" i="1" s="1"/>
  <c r="Q23" i="1"/>
  <c r="S23" i="1" s="1"/>
  <c r="N23" i="1"/>
  <c r="M23" i="1"/>
  <c r="L23" i="1"/>
  <c r="K23" i="1"/>
  <c r="R23" i="1" s="1"/>
  <c r="J23" i="1"/>
  <c r="Q22" i="1"/>
  <c r="S22" i="1" s="1"/>
  <c r="N22" i="1"/>
  <c r="M22" i="1"/>
  <c r="L22" i="1"/>
  <c r="R22" i="1" s="1"/>
  <c r="K22" i="1"/>
  <c r="J22" i="1"/>
  <c r="R21" i="1"/>
  <c r="N21" i="1"/>
  <c r="M21" i="1"/>
  <c r="L21" i="1"/>
  <c r="K21" i="1"/>
  <c r="J21" i="1"/>
  <c r="N20" i="1"/>
  <c r="M20" i="1"/>
  <c r="L20" i="1"/>
  <c r="K20" i="1"/>
  <c r="R20" i="1" s="1"/>
  <c r="J20" i="1"/>
  <c r="N19" i="1"/>
  <c r="M19" i="1"/>
  <c r="K19" i="1"/>
  <c r="R19" i="1" s="1"/>
  <c r="J19" i="1"/>
  <c r="Q19" i="1" s="1"/>
  <c r="S19" i="1" s="1"/>
  <c r="Q18" i="1"/>
  <c r="S18" i="1" s="1"/>
  <c r="N18" i="1"/>
  <c r="M18" i="1"/>
  <c r="L18" i="1"/>
  <c r="K18" i="1"/>
  <c r="R18" i="1" s="1"/>
  <c r="J18" i="1"/>
  <c r="R17" i="1"/>
  <c r="Q17" i="1"/>
  <c r="K17" i="1"/>
  <c r="J17" i="1"/>
  <c r="P19" i="1" l="1"/>
  <c r="P23" i="1"/>
  <c r="R25" i="1"/>
  <c r="P29" i="1"/>
  <c r="P33" i="1"/>
  <c r="R35" i="1"/>
  <c r="P35" i="1"/>
  <c r="Q20" i="1"/>
  <c r="S20" i="1" s="1"/>
  <c r="P20" i="1"/>
  <c r="P22" i="1"/>
  <c r="Q26" i="1"/>
  <c r="S26" i="1" s="1"/>
  <c r="Q30" i="1"/>
  <c r="S30" i="1" s="1"/>
  <c r="P30" i="1"/>
  <c r="P32" i="1"/>
  <c r="P18" i="1"/>
  <c r="P28" i="1"/>
  <c r="Q31" i="1"/>
  <c r="S31" i="1" s="1"/>
  <c r="P24" i="1"/>
  <c r="S17" i="1"/>
  <c r="Q21" i="1"/>
  <c r="S21" i="1" s="1"/>
  <c r="P25" i="1"/>
  <c r="Q25" i="1"/>
  <c r="S25" i="1" s="1"/>
  <c r="L413" i="1"/>
  <c r="R47" i="1"/>
  <c r="P48" i="1"/>
  <c r="Q57" i="1"/>
  <c r="S57" i="1" s="1"/>
  <c r="R65" i="1"/>
  <c r="R69" i="1"/>
  <c r="R73" i="1"/>
  <c r="Q77" i="1"/>
  <c r="S77" i="1" s="1"/>
  <c r="R82" i="1"/>
  <c r="Q123" i="1"/>
  <c r="S123" i="1" s="1"/>
  <c r="P123" i="1"/>
  <c r="P245" i="1"/>
  <c r="P254" i="1"/>
  <c r="P37" i="1"/>
  <c r="P51" i="1"/>
  <c r="P62" i="1"/>
  <c r="Q91" i="1"/>
  <c r="S91" i="1" s="1"/>
  <c r="P91" i="1"/>
  <c r="P138" i="1"/>
  <c r="P142" i="1"/>
  <c r="P146" i="1"/>
  <c r="Q153" i="1"/>
  <c r="S153" i="1" s="1"/>
  <c r="P153" i="1"/>
  <c r="Q176" i="1"/>
  <c r="S176" i="1" s="1"/>
  <c r="P176" i="1"/>
  <c r="Q179" i="1"/>
  <c r="S179" i="1" s="1"/>
  <c r="P179" i="1"/>
  <c r="Q184" i="1"/>
  <c r="S184" i="1" s="1"/>
  <c r="P184" i="1"/>
  <c r="P192" i="1"/>
  <c r="Q192" i="1"/>
  <c r="S192" i="1" s="1"/>
  <c r="Q198" i="1"/>
  <c r="S198" i="1" s="1"/>
  <c r="P198" i="1"/>
  <c r="P46" i="1"/>
  <c r="Q49" i="1"/>
  <c r="S49" i="1" s="1"/>
  <c r="R55" i="1"/>
  <c r="Q58" i="1"/>
  <c r="S58" i="1" s="1"/>
  <c r="Q61" i="1"/>
  <c r="S61" i="1" s="1"/>
  <c r="R66" i="1"/>
  <c r="R70" i="1"/>
  <c r="Q73" i="1"/>
  <c r="S73" i="1" s="1"/>
  <c r="R78" i="1"/>
  <c r="Q81" i="1"/>
  <c r="S81" i="1" s="1"/>
  <c r="R85" i="1"/>
  <c r="Q111" i="1"/>
  <c r="S111" i="1" s="1"/>
  <c r="P111" i="1"/>
  <c r="Q115" i="1"/>
  <c r="S115" i="1" s="1"/>
  <c r="P115" i="1"/>
  <c r="Q119" i="1"/>
  <c r="S119" i="1" s="1"/>
  <c r="P119" i="1"/>
  <c r="Q127" i="1"/>
  <c r="S127" i="1" s="1"/>
  <c r="P127" i="1"/>
  <c r="Q131" i="1"/>
  <c r="S131" i="1" s="1"/>
  <c r="P131" i="1"/>
  <c r="Q135" i="1"/>
  <c r="S135" i="1" s="1"/>
  <c r="P135" i="1"/>
  <c r="Q143" i="1"/>
  <c r="S143" i="1" s="1"/>
  <c r="P143" i="1"/>
  <c r="P151" i="1"/>
  <c r="P161" i="1"/>
  <c r="Q161" i="1"/>
  <c r="S161" i="1" s="1"/>
  <c r="Q164" i="1"/>
  <c r="S164" i="1" s="1"/>
  <c r="P164" i="1"/>
  <c r="Q167" i="1"/>
  <c r="S167" i="1" s="1"/>
  <c r="P167" i="1"/>
  <c r="P177" i="1"/>
  <c r="Q177" i="1"/>
  <c r="S177" i="1" s="1"/>
  <c r="Q180" i="1"/>
  <c r="S180" i="1" s="1"/>
  <c r="P180" i="1"/>
  <c r="P196" i="1"/>
  <c r="Q196" i="1"/>
  <c r="S196" i="1" s="1"/>
  <c r="Q202" i="1"/>
  <c r="S202" i="1" s="1"/>
  <c r="P202" i="1"/>
  <c r="P21" i="1"/>
  <c r="R39" i="1"/>
  <c r="R413" i="1" s="1"/>
  <c r="Q42" i="1"/>
  <c r="S42" i="1" s="1"/>
  <c r="P53" i="1"/>
  <c r="R54" i="1"/>
  <c r="P56" i="1"/>
  <c r="R58" i="1"/>
  <c r="P60" i="1"/>
  <c r="P63" i="1"/>
  <c r="P64" i="1"/>
  <c r="P67" i="1"/>
  <c r="P68" i="1"/>
  <c r="P71" i="1"/>
  <c r="P72" i="1"/>
  <c r="P75" i="1"/>
  <c r="P76" i="1"/>
  <c r="P79" i="1"/>
  <c r="P80" i="1"/>
  <c r="P83" i="1"/>
  <c r="P84" i="1"/>
  <c r="P87" i="1"/>
  <c r="P88" i="1"/>
  <c r="R91" i="1"/>
  <c r="R95" i="1"/>
  <c r="R99" i="1"/>
  <c r="R103" i="1"/>
  <c r="R107" i="1"/>
  <c r="P108" i="1"/>
  <c r="R149" i="1"/>
  <c r="P152" i="1"/>
  <c r="R153" i="1"/>
  <c r="R157" i="1"/>
  <c r="P165" i="1"/>
  <c r="Q165" i="1"/>
  <c r="S165" i="1" s="1"/>
  <c r="Q168" i="1"/>
  <c r="S168" i="1" s="1"/>
  <c r="P168" i="1"/>
  <c r="Q171" i="1"/>
  <c r="S171" i="1" s="1"/>
  <c r="P171" i="1"/>
  <c r="R173" i="1"/>
  <c r="Q190" i="1"/>
  <c r="S190" i="1" s="1"/>
  <c r="P190" i="1"/>
  <c r="P200" i="1"/>
  <c r="Q200" i="1"/>
  <c r="S200" i="1" s="1"/>
  <c r="P36" i="1"/>
  <c r="P74" i="1"/>
  <c r="P86" i="1"/>
  <c r="Q95" i="1"/>
  <c r="S95" i="1" s="1"/>
  <c r="P95" i="1"/>
  <c r="Q99" i="1"/>
  <c r="S99" i="1" s="1"/>
  <c r="P99" i="1"/>
  <c r="Q103" i="1"/>
  <c r="S103" i="1" s="1"/>
  <c r="P103" i="1"/>
  <c r="Q107" i="1"/>
  <c r="S107" i="1" s="1"/>
  <c r="P107" i="1"/>
  <c r="P110" i="1"/>
  <c r="P114" i="1"/>
  <c r="P118" i="1"/>
  <c r="P122" i="1"/>
  <c r="P126" i="1"/>
  <c r="P130" i="1"/>
  <c r="P134" i="1"/>
  <c r="P157" i="1"/>
  <c r="Q157" i="1"/>
  <c r="S157" i="1" s="1"/>
  <c r="Q160" i="1"/>
  <c r="S160" i="1" s="1"/>
  <c r="P160" i="1"/>
  <c r="Q163" i="1"/>
  <c r="S163" i="1" s="1"/>
  <c r="P163" i="1"/>
  <c r="P173" i="1"/>
  <c r="Q173" i="1"/>
  <c r="S173" i="1" s="1"/>
  <c r="J413" i="1"/>
  <c r="P47" i="1"/>
  <c r="Q53" i="1"/>
  <c r="S53" i="1" s="1"/>
  <c r="Q54" i="1"/>
  <c r="S54" i="1" s="1"/>
  <c r="R61" i="1"/>
  <c r="Q65" i="1"/>
  <c r="S65" i="1" s="1"/>
  <c r="Q69" i="1"/>
  <c r="S69" i="1" s="1"/>
  <c r="R77" i="1"/>
  <c r="R81" i="1"/>
  <c r="Q85" i="1"/>
  <c r="S85" i="1" s="1"/>
  <c r="Q89" i="1"/>
  <c r="S89" i="1" s="1"/>
  <c r="Q139" i="1"/>
  <c r="S139" i="1" s="1"/>
  <c r="P139" i="1"/>
  <c r="Q147" i="1"/>
  <c r="S147" i="1" s="1"/>
  <c r="P147" i="1"/>
  <c r="K413" i="1"/>
  <c r="M413" i="1"/>
  <c r="P26" i="1"/>
  <c r="P31" i="1"/>
  <c r="P43" i="1"/>
  <c r="P44" i="1"/>
  <c r="P52" i="1"/>
  <c r="P57" i="1"/>
  <c r="P17" i="1"/>
  <c r="N413" i="1"/>
  <c r="Q33" i="1"/>
  <c r="S33" i="1" s="1"/>
  <c r="P34" i="1"/>
  <c r="Q37" i="1"/>
  <c r="S37" i="1" s="1"/>
  <c r="P38" i="1"/>
  <c r="R41" i="1"/>
  <c r="P42" i="1"/>
  <c r="Q43" i="1"/>
  <c r="S43" i="1" s="1"/>
  <c r="R52" i="1"/>
  <c r="Q52" i="1"/>
  <c r="S52" i="1" s="1"/>
  <c r="R56" i="1"/>
  <c r="Q56" i="1"/>
  <c r="S56" i="1" s="1"/>
  <c r="P59" i="1"/>
  <c r="Q62" i="1"/>
  <c r="S62" i="1" s="1"/>
  <c r="Q63" i="1"/>
  <c r="S63" i="1" s="1"/>
  <c r="Q66" i="1"/>
  <c r="S66" i="1" s="1"/>
  <c r="Q67" i="1"/>
  <c r="S67" i="1" s="1"/>
  <c r="Q70" i="1"/>
  <c r="S70" i="1" s="1"/>
  <c r="Q71" i="1"/>
  <c r="S71" i="1" s="1"/>
  <c r="Q74" i="1"/>
  <c r="S74" i="1" s="1"/>
  <c r="Q75" i="1"/>
  <c r="S75" i="1" s="1"/>
  <c r="Q78" i="1"/>
  <c r="S78" i="1" s="1"/>
  <c r="Q79" i="1"/>
  <c r="S79" i="1" s="1"/>
  <c r="Q82" i="1"/>
  <c r="S82" i="1" s="1"/>
  <c r="Q83" i="1"/>
  <c r="S83" i="1" s="1"/>
  <c r="Q86" i="1"/>
  <c r="S86" i="1" s="1"/>
  <c r="Q87" i="1"/>
  <c r="S87" i="1" s="1"/>
  <c r="P90" i="1"/>
  <c r="P92" i="1"/>
  <c r="P94" i="1"/>
  <c r="P96" i="1"/>
  <c r="P98" i="1"/>
  <c r="P100" i="1"/>
  <c r="P102" i="1"/>
  <c r="P104" i="1"/>
  <c r="P106" i="1"/>
  <c r="R108" i="1"/>
  <c r="R111" i="1"/>
  <c r="R115" i="1"/>
  <c r="R119" i="1"/>
  <c r="R123" i="1"/>
  <c r="R127" i="1"/>
  <c r="R131" i="1"/>
  <c r="R135" i="1"/>
  <c r="R139" i="1"/>
  <c r="R143" i="1"/>
  <c r="R147" i="1"/>
  <c r="P150" i="1"/>
  <c r="P154" i="1"/>
  <c r="P156" i="1"/>
  <c r="Q159" i="1"/>
  <c r="S159" i="1" s="1"/>
  <c r="P159" i="1"/>
  <c r="R161" i="1"/>
  <c r="P169" i="1"/>
  <c r="Q169" i="1"/>
  <c r="S169" i="1" s="1"/>
  <c r="Q172" i="1"/>
  <c r="S172" i="1" s="1"/>
  <c r="P172" i="1"/>
  <c r="Q175" i="1"/>
  <c r="S175" i="1" s="1"/>
  <c r="P175" i="1"/>
  <c r="R177" i="1"/>
  <c r="P188" i="1"/>
  <c r="Q188" i="1"/>
  <c r="S188" i="1" s="1"/>
  <c r="Q194" i="1"/>
  <c r="S194" i="1" s="1"/>
  <c r="P194" i="1"/>
  <c r="Q204" i="1"/>
  <c r="S204" i="1" s="1"/>
  <c r="P204" i="1"/>
  <c r="P209" i="1"/>
  <c r="R109" i="1"/>
  <c r="R159" i="1"/>
  <c r="R163" i="1"/>
  <c r="R167" i="1"/>
  <c r="R171" i="1"/>
  <c r="R175" i="1"/>
  <c r="R179" i="1"/>
  <c r="R188" i="1"/>
  <c r="R204" i="1"/>
  <c r="P183" i="1"/>
  <c r="P187" i="1"/>
  <c r="Q191" i="1"/>
  <c r="S191" i="1" s="1"/>
  <c r="P191" i="1"/>
  <c r="R192" i="1"/>
  <c r="Q195" i="1"/>
  <c r="S195" i="1" s="1"/>
  <c r="P195" i="1"/>
  <c r="R196" i="1"/>
  <c r="Q199" i="1"/>
  <c r="S199" i="1" s="1"/>
  <c r="P199" i="1"/>
  <c r="R200" i="1"/>
  <c r="P203" i="1"/>
  <c r="P208" i="1"/>
  <c r="P181" i="1"/>
  <c r="R182" i="1"/>
  <c r="P182" i="1"/>
  <c r="P185" i="1"/>
  <c r="R186" i="1"/>
  <c r="P186" i="1"/>
  <c r="R191" i="1"/>
  <c r="R195" i="1"/>
  <c r="R199" i="1"/>
  <c r="R205" i="1"/>
  <c r="P205" i="1"/>
  <c r="P207" i="1"/>
  <c r="P216" i="1"/>
  <c r="P226" i="1"/>
  <c r="P230" i="1"/>
  <c r="P234" i="1"/>
  <c r="P238" i="1"/>
  <c r="R190" i="1"/>
  <c r="R194" i="1"/>
  <c r="R198" i="1"/>
  <c r="R202" i="1"/>
  <c r="R212" i="1"/>
  <c r="R216" i="1"/>
  <c r="R220" i="1"/>
  <c r="P225" i="1"/>
  <c r="P229" i="1"/>
  <c r="P233" i="1"/>
  <c r="P237" i="1"/>
  <c r="P242" i="1"/>
  <c r="Q242" i="1"/>
  <c r="S242" i="1" s="1"/>
  <c r="P251" i="1"/>
  <c r="Q251" i="1"/>
  <c r="S251" i="1" s="1"/>
  <c r="P211" i="1"/>
  <c r="Q214" i="1"/>
  <c r="S214" i="1" s="1"/>
  <c r="P215" i="1"/>
  <c r="Q218" i="1"/>
  <c r="S218" i="1" s="1"/>
  <c r="P219" i="1"/>
  <c r="Q222" i="1"/>
  <c r="S222" i="1" s="1"/>
  <c r="Q223" i="1"/>
  <c r="S223" i="1" s="1"/>
  <c r="P223" i="1"/>
  <c r="P224" i="1"/>
  <c r="Q227" i="1"/>
  <c r="S227" i="1" s="1"/>
  <c r="P227" i="1"/>
  <c r="P228" i="1"/>
  <c r="Q231" i="1"/>
  <c r="S231" i="1" s="1"/>
  <c r="P231" i="1"/>
  <c r="P232" i="1"/>
  <c r="Q235" i="1"/>
  <c r="S235" i="1" s="1"/>
  <c r="P235" i="1"/>
  <c r="P236" i="1"/>
  <c r="Q239" i="1"/>
  <c r="S239" i="1" s="1"/>
  <c r="P239" i="1"/>
  <c r="R242" i="1"/>
  <c r="P244" i="1"/>
  <c r="P246" i="1"/>
  <c r="Q246" i="1"/>
  <c r="S246" i="1" s="1"/>
  <c r="R251" i="1"/>
  <c r="P253" i="1"/>
  <c r="P255" i="1"/>
  <c r="Q255" i="1"/>
  <c r="S255" i="1" s="1"/>
  <c r="P259" i="1"/>
  <c r="P263" i="1"/>
  <c r="P267" i="1"/>
  <c r="P271" i="1"/>
  <c r="P275" i="1"/>
  <c r="P279" i="1"/>
  <c r="P283" i="1"/>
  <c r="P287" i="1"/>
  <c r="P291" i="1"/>
  <c r="P295" i="1"/>
  <c r="P299" i="1"/>
  <c r="P210" i="1"/>
  <c r="R213" i="1"/>
  <c r="P213" i="1"/>
  <c r="R217" i="1"/>
  <c r="P217" i="1"/>
  <c r="R221" i="1"/>
  <c r="P221" i="1"/>
  <c r="P241" i="1"/>
  <c r="P250" i="1"/>
  <c r="P243" i="1"/>
  <c r="P247" i="1"/>
  <c r="P252" i="1"/>
  <c r="R258" i="1"/>
  <c r="P258" i="1"/>
  <c r="R262" i="1"/>
  <c r="P262" i="1"/>
  <c r="R266" i="1"/>
  <c r="P266" i="1"/>
  <c r="R270" i="1"/>
  <c r="P270" i="1"/>
  <c r="R274" i="1"/>
  <c r="P274" i="1"/>
  <c r="R278" i="1"/>
  <c r="P278" i="1"/>
  <c r="R282" i="1"/>
  <c r="P282" i="1"/>
  <c r="R286" i="1"/>
  <c r="P286" i="1"/>
  <c r="R290" i="1"/>
  <c r="P290" i="1"/>
  <c r="R294" i="1"/>
  <c r="P294" i="1"/>
  <c r="R298" i="1"/>
  <c r="P298" i="1"/>
  <c r="R302" i="1"/>
  <c r="Q302" i="1"/>
  <c r="S302" i="1" s="1"/>
  <c r="R303" i="1"/>
  <c r="R306" i="1"/>
  <c r="Q306" i="1"/>
  <c r="S306" i="1" s="1"/>
  <c r="R307" i="1"/>
  <c r="P309" i="1"/>
  <c r="P311" i="1"/>
  <c r="P313" i="1"/>
  <c r="P315" i="1"/>
  <c r="P317" i="1"/>
  <c r="P304" i="1"/>
  <c r="Q310" i="1"/>
  <c r="S310" i="1" s="1"/>
  <c r="P310" i="1"/>
  <c r="Q314" i="1"/>
  <c r="S314" i="1" s="1"/>
  <c r="P314" i="1"/>
  <c r="P316" i="1"/>
  <c r="P256" i="1"/>
  <c r="Q259" i="1"/>
  <c r="S259" i="1" s="1"/>
  <c r="P260" i="1"/>
  <c r="Q263" i="1"/>
  <c r="S263" i="1" s="1"/>
  <c r="P264" i="1"/>
  <c r="Q267" i="1"/>
  <c r="S267" i="1" s="1"/>
  <c r="P268" i="1"/>
  <c r="Q271" i="1"/>
  <c r="S271" i="1" s="1"/>
  <c r="P272" i="1"/>
  <c r="Q275" i="1"/>
  <c r="S275" i="1" s="1"/>
  <c r="P276" i="1"/>
  <c r="Q279" i="1"/>
  <c r="S279" i="1" s="1"/>
  <c r="P280" i="1"/>
  <c r="Q283" i="1"/>
  <c r="S283" i="1" s="1"/>
  <c r="P284" i="1"/>
  <c r="Q287" i="1"/>
  <c r="S287" i="1" s="1"/>
  <c r="P288" i="1"/>
  <c r="Q291" i="1"/>
  <c r="S291" i="1" s="1"/>
  <c r="P292" i="1"/>
  <c r="Q295" i="1"/>
  <c r="S295" i="1" s="1"/>
  <c r="P296" i="1"/>
  <c r="Q299" i="1"/>
  <c r="S299" i="1" s="1"/>
  <c r="P300" i="1"/>
  <c r="R308" i="1"/>
  <c r="Q311" i="1"/>
  <c r="S311" i="1" s="1"/>
  <c r="Q315" i="1"/>
  <c r="S315" i="1" s="1"/>
  <c r="R334" i="1"/>
  <c r="R341" i="1"/>
  <c r="R345" i="1"/>
  <c r="P321" i="1"/>
  <c r="P325" i="1"/>
  <c r="P329" i="1"/>
  <c r="P338" i="1"/>
  <c r="P318" i="1"/>
  <c r="P322" i="1"/>
  <c r="P326" i="1"/>
  <c r="P330" i="1"/>
  <c r="P331" i="1"/>
  <c r="Q334" i="1"/>
  <c r="S334" i="1" s="1"/>
  <c r="P335" i="1"/>
  <c r="R337" i="1"/>
  <c r="P337" i="1"/>
  <c r="P342" i="1"/>
  <c r="P346" i="1"/>
  <c r="P333" i="1"/>
  <c r="P336" i="1"/>
  <c r="P339" i="1"/>
  <c r="Q339" i="1"/>
  <c r="S339" i="1" s="1"/>
  <c r="P343" i="1"/>
  <c r="Q343" i="1"/>
  <c r="S343" i="1" s="1"/>
  <c r="Q347" i="1"/>
  <c r="S347" i="1" s="1"/>
  <c r="R350" i="1"/>
  <c r="Q351" i="1"/>
  <c r="S351" i="1" s="1"/>
  <c r="R354" i="1"/>
  <c r="Q355" i="1"/>
  <c r="S355" i="1" s="1"/>
  <c r="R358" i="1"/>
  <c r="Q360" i="1"/>
  <c r="S360" i="1" s="1"/>
  <c r="R363" i="1"/>
  <c r="Q364" i="1"/>
  <c r="S364" i="1" s="1"/>
  <c r="R367" i="1"/>
  <c r="Q368" i="1"/>
  <c r="S368" i="1" s="1"/>
  <c r="R371" i="1"/>
  <c r="Q372" i="1"/>
  <c r="S372" i="1" s="1"/>
  <c r="R375" i="1"/>
  <c r="Q376" i="1"/>
  <c r="S376" i="1" s="1"/>
  <c r="R379" i="1"/>
  <c r="Q380" i="1"/>
  <c r="S380" i="1" s="1"/>
  <c r="R383" i="1"/>
  <c r="Q384" i="1"/>
  <c r="S384" i="1" s="1"/>
  <c r="R387" i="1"/>
  <c r="Q388" i="1"/>
  <c r="S388" i="1" s="1"/>
  <c r="R391" i="1"/>
  <c r="Q392" i="1"/>
  <c r="S392" i="1" s="1"/>
  <c r="Q396" i="1"/>
  <c r="S396" i="1" s="1"/>
  <c r="Q400" i="1"/>
  <c r="S400" i="1" s="1"/>
  <c r="Q404" i="1"/>
  <c r="S404" i="1" s="1"/>
  <c r="Q408" i="1"/>
  <c r="S408" i="1" s="1"/>
  <c r="Q412" i="1"/>
  <c r="S412" i="1" s="1"/>
  <c r="P341" i="1"/>
  <c r="P345" i="1"/>
  <c r="P349" i="1"/>
  <c r="P353" i="1"/>
  <c r="P357" i="1"/>
  <c r="P362" i="1"/>
  <c r="P366" i="1"/>
  <c r="P370" i="1"/>
  <c r="P374" i="1"/>
  <c r="P378" i="1"/>
  <c r="P382" i="1"/>
  <c r="P386" i="1"/>
  <c r="P390" i="1"/>
  <c r="P394" i="1"/>
  <c r="P398" i="1"/>
  <c r="P402" i="1"/>
  <c r="P406" i="1"/>
  <c r="P410" i="1"/>
  <c r="P395" i="1"/>
  <c r="P399" i="1"/>
  <c r="P403" i="1"/>
  <c r="P407" i="1"/>
  <c r="P411" i="1"/>
  <c r="S413" i="1" l="1"/>
  <c r="Q413" i="1"/>
  <c r="P413" i="1"/>
</calcChain>
</file>

<file path=xl/comments1.xml><?xml version="1.0" encoding="utf-8"?>
<comments xmlns="http://schemas.openxmlformats.org/spreadsheetml/2006/main">
  <authors>
    <author>ZamariaMC</author>
  </authors>
  <commentList>
    <comment ref="S30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14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<sst xmlns="http://schemas.openxmlformats.org/spreadsheetml/2006/main" count="2412" uniqueCount="992">
  <si>
    <t>Nómina de Sueldo: Empleados Fijos</t>
  </si>
  <si>
    <t>Correspondiente al mes de julio del año 2021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</si>
  <si>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</si>
  <si>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</si>
  <si>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</si>
  <si>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</si>
  <si>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</si>
  <si>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</si>
  <si>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</si>
  <si>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</si>
  <si>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</si>
  <si>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</si>
  <si>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</si>
  <si>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</si>
  <si>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</si>
  <si>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</si>
  <si>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</si>
  <si>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</si>
  <si>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</si>
  <si>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</si>
  <si>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</si>
  <si>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</si>
  <si>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</si>
  <si>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</si>
  <si>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</si>
  <si>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</si>
  <si>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</si>
  <si>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</si>
  <si>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JUAN CESARIO SALA ROSARIO</t>
  </si>
  <si>
    <t>DESPACHO DEL DIRECTOR EJECUTIVO</t>
  </si>
  <si>
    <t>DIRECTOR EJECUTIVO</t>
  </si>
  <si>
    <t xml:space="preserve">MASCULINO </t>
  </si>
  <si>
    <t>LIBRE NOM. Y REMOCIÓN</t>
  </si>
  <si>
    <t>0996-2021</t>
  </si>
  <si>
    <t xml:space="preserve">CRISTINA YANIBEL MESA GOMEZ </t>
  </si>
  <si>
    <t xml:space="preserve">SECRETARIA </t>
  </si>
  <si>
    <t>FEMENINO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</si>
  <si>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</si>
  <si>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</si>
  <si>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</si>
  <si>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</si>
  <si>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</si>
  <si>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</si>
  <si>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</si>
  <si>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</si>
  <si>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</si>
  <si>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</si>
  <si>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845-2019</t>
  </si>
  <si>
    <t>NICOLE MARIA MARTINEZ GUZMAN</t>
  </si>
  <si>
    <t>259-2014</t>
  </si>
  <si>
    <t>HECTOR GUILLERMO SANTOS</t>
  </si>
  <si>
    <t>AUXILIAR ADMINISTRATIVO II</t>
  </si>
  <si>
    <t>863-2019</t>
  </si>
  <si>
    <t>KARINA MERCEDES LOPEZ PEREZ</t>
  </si>
  <si>
    <t>SUB-DIRECTORES / SUB-DIRECCION</t>
  </si>
  <si>
    <t>SECRETARIA</t>
  </si>
  <si>
    <t>101-2014</t>
  </si>
  <si>
    <t>RAMON ANTONIO FRANCO GONZALEZ</t>
  </si>
  <si>
    <t>SUB-DIRECTOR TECNICO</t>
  </si>
  <si>
    <t>720-2017</t>
  </si>
  <si>
    <t>ESTEFANY MENDOZA SOLIS</t>
  </si>
  <si>
    <t>SOPORTE AL USUARIO</t>
  </si>
  <si>
    <t>FIJO</t>
  </si>
  <si>
    <t>1005-2021</t>
  </si>
  <si>
    <t xml:space="preserve">LUIS JOSE RODRIGUEZ GIL </t>
  </si>
  <si>
    <t xml:space="preserve">AUXILIAR ADMINISTRATIVO </t>
  </si>
  <si>
    <t>455-2016</t>
  </si>
  <si>
    <t xml:space="preserve">MARGARITA VASQUEZ CRISOSTOMO </t>
  </si>
  <si>
    <t>OFICINA DE LIBRE  ACCESO A LA INFORMACION</t>
  </si>
  <si>
    <t>ENCARGADA OAI</t>
  </si>
  <si>
    <t>718-2017</t>
  </si>
  <si>
    <t>EVELYN YADIRA CARABALLO ROSADO</t>
  </si>
  <si>
    <t>0987-2021</t>
  </si>
  <si>
    <t>RUBEN ANTONIO FRONTAL CARRAN</t>
  </si>
  <si>
    <t>SISTEMA INTEGRADO NACIONAL INFORMACIÓN</t>
  </si>
  <si>
    <t>SUB DIRECTOR / ENCARGADO DEL SISTEMA INTEGRADO NACIONAL DE INFORMACION</t>
  </si>
  <si>
    <t>617-2017</t>
  </si>
  <si>
    <t>LEIDY CAROLINA JIMENEZ</t>
  </si>
  <si>
    <t>0916-2020</t>
  </si>
  <si>
    <t>ENERCIDO ALCANTARA OGANDO</t>
  </si>
  <si>
    <t>AUXILIAR ADMINISTRATIVO</t>
  </si>
  <si>
    <t xml:space="preserve">ESTATUS SIMPLICADO 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</si>
  <si>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</si>
  <si>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</si>
  <si>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</si>
  <si>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</si>
  <si>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</si>
  <si>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</si>
  <si>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</si>
  <si>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</si>
  <si>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202-2014</t>
  </si>
  <si>
    <t>ESTHER VIVIANA QUEZADA SUERO DE FELIZ</t>
  </si>
  <si>
    <t xml:space="preserve">ENCARGADA OFICINA DE EQUIDAD DE GENERO Y DESARROLLO </t>
  </si>
  <si>
    <t>267-2014</t>
  </si>
  <si>
    <t>JULIA ALBERTINA SUNCAR MORALES</t>
  </si>
  <si>
    <t>CONSULTORA TÉCNICA</t>
  </si>
  <si>
    <t>0978-2021</t>
  </si>
  <si>
    <t>ROSANNY ANTONIA SANTOS  VERAS</t>
  </si>
  <si>
    <t>AUXILIAR ADMINISTRATIVA</t>
  </si>
  <si>
    <t>191-2014</t>
  </si>
  <si>
    <t>PAOLA  DEL CARMEN PEREZ ROJAS</t>
  </si>
  <si>
    <t>156-2014</t>
  </si>
  <si>
    <t xml:space="preserve">CARLOS ALBERTO MORA MORALES </t>
  </si>
  <si>
    <t>DIVISION DE GESTIÓN DE RIESGO</t>
  </si>
  <si>
    <t>ENCARGADO DE LA DIVISION DE GESTIÓN DE RIESGO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</si>
  <si>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</si>
  <si>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</si>
  <si>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</si>
  <si>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</si>
  <si>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</si>
  <si>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</si>
  <si>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 TECNICA</t>
  </si>
  <si>
    <t>178-2014</t>
  </si>
  <si>
    <t>FRANCISCO PASTRANO CRUZ</t>
  </si>
  <si>
    <t>ABOGADO I</t>
  </si>
  <si>
    <t>837-2019</t>
  </si>
  <si>
    <t>YASMARY CLETO AQUINO</t>
  </si>
  <si>
    <t>583-2017</t>
  </si>
  <si>
    <t xml:space="preserve">PURO VICENTE DE LA CRUZ ARIAS </t>
  </si>
  <si>
    <t>DEPARTAMENTO DE COMUNICACIONES</t>
  </si>
  <si>
    <t>SUB DIRECTOR NACIONAL</t>
  </si>
  <si>
    <t>822-2018</t>
  </si>
  <si>
    <t>JENSSEN SANCHEZ OGANDO</t>
  </si>
  <si>
    <t>AUXILIAR DE COMUNICACIONES</t>
  </si>
  <si>
    <t>553-2016</t>
  </si>
  <si>
    <t>VIANCAMELY ALCANTARA CONTRERAS</t>
  </si>
  <si>
    <t>ENCARGADA INTERINA DEL DEPARTAMENTO DE COMUNICACIONES</t>
  </si>
  <si>
    <t>605-2017</t>
  </si>
  <si>
    <t>CARLOS RAFAEL COLLADO CUEVAS</t>
  </si>
  <si>
    <t>DISEÑADOR GRAFICO</t>
  </si>
  <si>
    <t>0995-2021</t>
  </si>
  <si>
    <t>CHARY ELVA RAMON JIMENEZ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</si>
  <si>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</si>
  <si>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</si>
  <si>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</si>
  <si>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</si>
  <si>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</si>
  <si>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</si>
  <si>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ENCARGADA DEPARTAMENTO DE RECURSOS HUMANOS</t>
  </si>
  <si>
    <t>094-2014</t>
  </si>
  <si>
    <t>SONIA YSABEL FERNANDEZ DIAZ</t>
  </si>
  <si>
    <t>ANALISTA DE NOMINA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</si>
  <si>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</si>
  <si>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</si>
  <si>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</si>
  <si>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</si>
  <si>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</si>
  <si>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</si>
  <si>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</si>
  <si>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</si>
  <si>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</si>
  <si>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</si>
  <si>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</si>
  <si>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</si>
  <si>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</si>
  <si>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</si>
  <si>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</si>
  <si>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</si>
  <si>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</si>
  <si>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892-2020</t>
  </si>
  <si>
    <t xml:space="preserve">JOMANCY MONI MOTA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</si>
  <si>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</si>
  <si>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</si>
  <si>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</si>
  <si>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</si>
  <si>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</si>
  <si>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</si>
  <si>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</si>
  <si>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0977-2021</t>
  </si>
  <si>
    <t>JOSE ALBERTO DE LOS SANTOS ENCARNACION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</si>
  <si>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</si>
  <si>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</si>
  <si>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</si>
  <si>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</si>
  <si>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</si>
  <si>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</si>
  <si>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</si>
  <si>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</si>
  <si>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</si>
  <si>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</si>
  <si>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</si>
  <si>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</si>
  <si>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</si>
  <si>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</si>
  <si>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</si>
  <si>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</si>
  <si>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</si>
  <si>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</si>
  <si>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</si>
  <si>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</si>
  <si>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</si>
  <si>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791-2018</t>
  </si>
  <si>
    <t>ELIZABETH PAMELA CUELLO MATOS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</si>
  <si>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</si>
  <si>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</si>
  <si>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</si>
  <si>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</si>
  <si>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</si>
  <si>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</si>
  <si>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687-2017</t>
  </si>
  <si>
    <t>VICTOR MANUEL CARMONA RIVAS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</si>
  <si>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</si>
  <si>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</si>
  <si>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</si>
  <si>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</si>
  <si>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</si>
  <si>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</si>
  <si>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828-2018</t>
  </si>
  <si>
    <t>MAYKOL ISIDRO DIAZ SANTANA</t>
  </si>
  <si>
    <t>819-2018</t>
  </si>
  <si>
    <t>BEZALEEL MARINO ENCARNACIÓN</t>
  </si>
  <si>
    <t>0946-2020</t>
  </si>
  <si>
    <t>JUAN RAMON PAULINO AYBAR</t>
  </si>
  <si>
    <t>887-2020</t>
  </si>
  <si>
    <t>VLADIMIR TEJADA</t>
  </si>
  <si>
    <t>882-2019</t>
  </si>
  <si>
    <t xml:space="preserve">CARLOS JAVIER DURAN </t>
  </si>
  <si>
    <t>044-2014</t>
  </si>
  <si>
    <t>LOWEL AMAURIS BRITO FIGUEROA</t>
  </si>
  <si>
    <t>DIVISION DE ALBERGUES Y REFUGIOS</t>
  </si>
  <si>
    <t>ENCARGADO DE LA DIVISION DE ALBERGUES Y REFUGIOS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</si>
  <si>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</si>
  <si>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</si>
  <si>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</si>
  <si>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</si>
  <si>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</si>
  <si>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</si>
  <si>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</si>
  <si>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</si>
  <si>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</si>
  <si>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</si>
  <si>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</si>
  <si>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</si>
  <si>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</si>
  <si>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</si>
  <si>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</si>
  <si>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</si>
  <si>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</si>
  <si>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</si>
  <si>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</si>
  <si>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</si>
  <si>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</si>
  <si>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</si>
  <si>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</si>
  <si>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</si>
  <si>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</si>
  <si>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</si>
  <si>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</si>
  <si>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</si>
  <si>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</si>
  <si>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</si>
  <si>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</si>
  <si>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</si>
  <si>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</si>
  <si>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</si>
  <si>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</si>
  <si>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726-2017</t>
  </si>
  <si>
    <t>SANDY ROSARIO ALBERTO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</si>
  <si>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</si>
  <si>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</si>
  <si>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</si>
  <si>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</si>
  <si>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</si>
  <si>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</si>
  <si>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</si>
  <si>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</si>
  <si>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</si>
  <si>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</si>
  <si>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</si>
  <si>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</si>
  <si>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</si>
  <si>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</si>
  <si>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</si>
  <si>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</si>
  <si>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</si>
  <si>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</si>
  <si>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</si>
  <si>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</si>
  <si>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</si>
  <si>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</si>
  <si>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ASISTENTE ADMINISTRATIVA II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</si>
  <si>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</si>
  <si>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</si>
  <si>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</si>
  <si>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</si>
  <si>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</si>
  <si>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</si>
  <si>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</si>
  <si>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</si>
  <si>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</si>
  <si>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</si>
  <si>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</si>
  <si>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</si>
  <si>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</si>
  <si>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</si>
  <si>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</si>
  <si>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</si>
  <si>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</si>
  <si>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</si>
  <si>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</si>
  <si>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</si>
  <si>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</si>
  <si>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</si>
  <si>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</si>
  <si>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</si>
  <si>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</si>
  <si>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</si>
  <si>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</si>
  <si>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</si>
  <si>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</si>
  <si>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</si>
  <si>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</si>
  <si>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</si>
  <si>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</si>
  <si>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</si>
  <si>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</si>
  <si>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</si>
  <si>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</si>
  <si>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</si>
  <si>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</si>
  <si>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</si>
  <si>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</si>
  <si>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</si>
  <si>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</si>
  <si>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</si>
  <si>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</si>
  <si>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</si>
  <si>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</si>
  <si>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</si>
  <si>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</si>
  <si>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ANGELINA MARIA ARIAS MARTINEZ</t>
  </si>
  <si>
    <t>826-2018</t>
  </si>
  <si>
    <t>YERANNY CELESTE GOMERA ALCANTARA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</si>
  <si>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</si>
  <si>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</si>
  <si>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</si>
  <si>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</si>
  <si>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</si>
  <si>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</si>
  <si>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</si>
  <si>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</si>
  <si>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</si>
  <si>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</si>
  <si>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</si>
  <si>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</si>
  <si>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</si>
  <si>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</si>
  <si>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</si>
  <si>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</si>
  <si>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</si>
  <si>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</si>
  <si>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</si>
  <si>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</si>
  <si>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</si>
  <si>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</si>
  <si>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</si>
  <si>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</si>
  <si>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</si>
  <si>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</si>
  <si>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</si>
  <si>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</si>
  <si>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</si>
  <si>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</si>
  <si>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</si>
  <si>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</si>
  <si>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</si>
  <si>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</si>
  <si>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</si>
  <si>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ENCARGADO DE LA DIVISION DE CONTABILIDAD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</si>
  <si>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</si>
  <si>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</si>
  <si>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</si>
  <si>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</si>
  <si>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</si>
  <si>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</si>
  <si>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</si>
  <si>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</si>
  <si>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584-2017</t>
  </si>
  <si>
    <t>ROBERTO RAFAEL RODRIGUEZ ROJAS</t>
  </si>
  <si>
    <t>DEPARTAMENTO ADMINISTRATIVO</t>
  </si>
  <si>
    <t xml:space="preserve">ENCARGADO DEPARTAMENTO ADMINISTRATIVO </t>
  </si>
  <si>
    <t>0973-2021</t>
  </si>
  <si>
    <t>RAYVELIS ALCANTARA CONTRERAS</t>
  </si>
  <si>
    <t xml:space="preserve">AUXILIAR ADMINISTRATIVA </t>
  </si>
  <si>
    <t>004-2014</t>
  </si>
  <si>
    <t>CARMEN LUISA QUEZADA SUERO</t>
  </si>
  <si>
    <t>DEPARTAMENTO  FINANCIERO</t>
  </si>
  <si>
    <t>ASESORA FINANCIERA</t>
  </si>
  <si>
    <t>006-2014</t>
  </si>
  <si>
    <t xml:space="preserve">CANDIDO ABAD SUARES </t>
  </si>
  <si>
    <t>DEPARTAMENTO ADMINISTRATIVO Y FINANCIERO</t>
  </si>
  <si>
    <t>ANALISTA DE GASTOS</t>
  </si>
  <si>
    <t>030-2014</t>
  </si>
  <si>
    <t xml:space="preserve">SALVADOR ANTONIO AYBAR MIQUI 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</si>
  <si>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</si>
  <si>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</si>
  <si>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</si>
  <si>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</si>
  <si>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</si>
  <si>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</si>
  <si>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</si>
  <si>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</si>
  <si>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</si>
  <si>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</si>
  <si>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0910-2020</t>
  </si>
  <si>
    <t>LUCRECIA SANTOS NUÑEZ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</si>
  <si>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</si>
  <si>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</si>
  <si>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</si>
  <si>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</si>
  <si>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</si>
  <si>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</si>
  <si>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</si>
  <si>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</si>
  <si>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</si>
  <si>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</si>
  <si>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</si>
  <si>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</si>
  <si>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</si>
  <si>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</si>
  <si>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</si>
  <si>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</si>
  <si>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</si>
  <si>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</si>
  <si>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271-2014</t>
  </si>
  <si>
    <t>MARTHA TAVERAS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</si>
  <si>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</si>
  <si>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</si>
  <si>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</si>
  <si>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</si>
  <si>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</si>
  <si>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</si>
  <si>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</si>
  <si>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</si>
  <si>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</si>
  <si>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</si>
  <si>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</si>
  <si>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</si>
  <si>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</si>
  <si>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</si>
  <si>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</si>
  <si>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</si>
  <si>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</si>
  <si>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</si>
  <si>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</si>
  <si>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</si>
  <si>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</si>
  <si>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</si>
  <si>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</si>
  <si>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</si>
  <si>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</si>
  <si>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</si>
  <si>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</si>
  <si>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</si>
  <si>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</si>
  <si>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</si>
  <si>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</si>
  <si>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</si>
  <si>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</si>
  <si>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</si>
  <si>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YENNIBELL JULIANA CLASE FELIZ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</si>
  <si>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</si>
  <si>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</si>
  <si>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</si>
  <si>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</si>
  <si>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</si>
  <si>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</si>
  <si>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</si>
  <si>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</si>
  <si>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</si>
  <si>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</si>
  <si>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</si>
  <si>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</si>
  <si>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</si>
  <si>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</si>
  <si>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</si>
  <si>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</si>
  <si>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</si>
  <si>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</si>
  <si>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</si>
  <si>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</si>
  <si>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</si>
  <si>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</si>
  <si>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</si>
  <si>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</si>
  <si>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</si>
  <si>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</si>
  <si>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</si>
  <si>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</si>
  <si>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</si>
  <si>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</si>
  <si>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</si>
  <si>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668-2017</t>
  </si>
  <si>
    <t>ALEXIS ANTONIO VARGAS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</si>
  <si>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</si>
  <si>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</si>
  <si>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</si>
  <si>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</si>
  <si>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</si>
  <si>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</si>
  <si>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</si>
  <si>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</si>
  <si>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</si>
  <si>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</si>
  <si>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</si>
  <si>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</si>
  <si>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</si>
  <si>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</si>
  <si>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</si>
  <si>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</si>
  <si>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</si>
  <si>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</si>
  <si>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</si>
  <si>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</si>
  <si>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</si>
  <si>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</si>
  <si>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</si>
  <si>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</si>
  <si>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</si>
  <si>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</si>
  <si>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</si>
  <si>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</si>
  <si>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</si>
  <si>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</si>
  <si>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</si>
  <si>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</si>
  <si>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</si>
  <si>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</si>
  <si>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</si>
  <si>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</si>
  <si>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</si>
  <si>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</si>
  <si>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</si>
  <si>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</si>
  <si>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</si>
  <si>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</si>
  <si>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</si>
  <si>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</si>
  <si>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</si>
  <si>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</si>
  <si>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</si>
  <si>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</si>
  <si>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</si>
  <si>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</si>
  <si>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</si>
  <si>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</si>
  <si>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</si>
  <si>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</si>
  <si>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</si>
  <si>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</si>
  <si>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</si>
  <si>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</si>
  <si>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</si>
  <si>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</si>
  <si>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</si>
  <si>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</si>
  <si>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</si>
  <si>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</si>
  <si>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</si>
  <si>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</si>
  <si>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</si>
  <si>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</si>
  <si>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</si>
  <si>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</si>
  <si>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</si>
  <si>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</si>
  <si>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</si>
  <si>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</si>
  <si>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</si>
  <si>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</si>
  <si>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</si>
  <si>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</si>
  <si>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</si>
  <si>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</si>
  <si>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</si>
  <si>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</si>
  <si>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</si>
  <si>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</si>
  <si>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</si>
  <si>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</si>
  <si>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</si>
  <si>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</si>
  <si>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</si>
  <si>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</si>
  <si>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</si>
  <si>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</si>
  <si>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</si>
  <si>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</si>
  <si>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</si>
  <si>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</si>
  <si>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</si>
  <si>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</si>
  <si>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</si>
  <si>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</si>
  <si>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</si>
  <si>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</si>
  <si>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</si>
  <si>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</si>
  <si>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</si>
  <si>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</si>
  <si>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</si>
  <si>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</si>
  <si>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</si>
  <si>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</si>
  <si>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</si>
  <si>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</si>
  <si>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</si>
  <si>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</si>
  <si>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</si>
  <si>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</si>
  <si>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</si>
  <si>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</si>
  <si>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</si>
  <si>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0969-2021</t>
  </si>
  <si>
    <t>JOHAN DANIEL CARRASCO BAUTISTA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</si>
  <si>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</si>
  <si>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</si>
  <si>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</si>
  <si>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</si>
  <si>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</si>
  <si>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</si>
  <si>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</si>
  <si>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</si>
  <si>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</si>
  <si>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</si>
  <si>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</si>
  <si>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</si>
  <si>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</si>
  <si>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</si>
  <si>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</si>
  <si>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</si>
  <si>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</si>
  <si>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</si>
  <si>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</si>
  <si>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</si>
  <si>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</si>
  <si>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</si>
  <si>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</si>
  <si>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</si>
  <si>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</si>
  <si>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</si>
  <si>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</si>
  <si>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</si>
  <si>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</si>
  <si>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</si>
  <si>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</si>
  <si>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</si>
  <si>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</si>
  <si>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</si>
  <si>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</si>
  <si>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</si>
  <si>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</si>
  <si>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</si>
  <si>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</si>
  <si>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</si>
  <si>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013-2014</t>
  </si>
  <si>
    <t>FRANCISCO JAVIER ALMANZAR</t>
  </si>
  <si>
    <t>PROVINCIA SALCEDO (HERMANAS MIRABAL)</t>
  </si>
  <si>
    <t>495-2016</t>
  </si>
  <si>
    <t>FRANCISCO ALBERTO GARCIA RODRIGUEZ</t>
  </si>
  <si>
    <t>032-2014</t>
  </si>
  <si>
    <t>ALEXIS BAEZ SEVERINO</t>
  </si>
  <si>
    <t>0898-2020</t>
  </si>
  <si>
    <t>JUNIOR ANEL TINEO</t>
  </si>
  <si>
    <t>PROVINCIA DUARTE (SAN FCO. DE MACORIS)</t>
  </si>
  <si>
    <t>0920-2020</t>
  </si>
  <si>
    <t>DAHIANDRA THE ESPINAL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</si>
  <si>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</si>
  <si>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</si>
  <si>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</si>
  <si>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</si>
  <si>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</si>
  <si>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</si>
  <si>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</si>
  <si>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</si>
  <si>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0782-2018</t>
  </si>
  <si>
    <t>JUAN ELIAS HUMA POLANCO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</si>
  <si>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</si>
  <si>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</si>
  <si>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</si>
  <si>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</si>
  <si>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</si>
  <si>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</si>
  <si>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</si>
  <si>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</si>
  <si>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</si>
  <si>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</si>
  <si>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</si>
  <si>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</si>
  <si>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 xml:space="preserve">SECRETARIO 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</si>
  <si>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</si>
  <si>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</si>
  <si>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</si>
  <si>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</si>
  <si>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</si>
  <si>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</si>
  <si>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</si>
  <si>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</si>
  <si>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</si>
  <si>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</si>
  <si>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</si>
  <si>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0972-2021</t>
  </si>
  <si>
    <t>WANDY JAVIER PAREDES MARTINEZ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</si>
  <si>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</si>
  <si>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</si>
  <si>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</si>
  <si>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</si>
  <si>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</si>
  <si>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</si>
  <si>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</si>
  <si>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</si>
  <si>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</si>
  <si>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</si>
  <si>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</si>
  <si>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</si>
  <si>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</si>
  <si>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</si>
  <si>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</si>
  <si>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</si>
  <si>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</si>
  <si>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</si>
  <si>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</si>
  <si>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</si>
  <si>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</si>
  <si>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</si>
  <si>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</si>
  <si>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</si>
  <si>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</si>
  <si>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</si>
  <si>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</si>
  <si>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</si>
  <si>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</si>
  <si>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</si>
  <si>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</si>
  <si>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</si>
  <si>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</si>
  <si>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</si>
  <si>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</si>
  <si>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</si>
  <si>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</si>
  <si>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</si>
  <si>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</si>
  <si>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</si>
  <si>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</si>
  <si>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</si>
  <si>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</si>
  <si>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</si>
  <si>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</si>
  <si>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</si>
  <si>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</si>
  <si>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</si>
  <si>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</si>
  <si>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</si>
  <si>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</si>
  <si>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</si>
  <si>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</si>
  <si>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</si>
  <si>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</si>
  <si>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</si>
  <si>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</si>
  <si>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</si>
  <si>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</si>
  <si>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</si>
  <si>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</si>
  <si>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</si>
  <si>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</si>
  <si>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</si>
  <si>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</si>
  <si>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</si>
  <si>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</si>
  <si>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</si>
  <si>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</si>
  <si>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</si>
  <si>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</si>
  <si>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</si>
  <si>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</si>
  <si>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</si>
  <si>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</si>
  <si>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</si>
  <si>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</si>
  <si>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</si>
  <si>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</si>
  <si>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</si>
  <si>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</si>
  <si>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</si>
  <si>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</si>
  <si>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</si>
  <si>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</si>
  <si>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</si>
  <si>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</si>
  <si>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</si>
  <si>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</si>
  <si>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</si>
  <si>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</si>
  <si>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</si>
  <si>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</si>
  <si>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</si>
  <si>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</si>
  <si>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0905-2020</t>
  </si>
  <si>
    <t>CRISTALY ROSSI PEÑA PEREZ</t>
  </si>
  <si>
    <t>0906-2020</t>
  </si>
  <si>
    <t>MARIA TERESA PEREZ PEÑA</t>
  </si>
  <si>
    <t>0954-2021</t>
  </si>
  <si>
    <t>ANYELI RADEL MIESES MUÑOZ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</si>
  <si>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</si>
  <si>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</si>
  <si>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</si>
  <si>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</si>
  <si>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</si>
  <si>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</si>
  <si>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</si>
  <si>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</si>
  <si>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</si>
  <si>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</si>
  <si>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</si>
  <si>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</si>
  <si>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</si>
  <si>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</si>
  <si>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</si>
  <si>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</si>
  <si>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</si>
  <si>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SECRETARIO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</si>
  <si>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</si>
  <si>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</si>
  <si>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</si>
  <si>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</si>
  <si>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</si>
  <si>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</si>
  <si>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</si>
  <si>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</si>
  <si>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</si>
  <si>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</si>
  <si>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</si>
  <si>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</si>
  <si>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</si>
  <si>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</si>
  <si>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</si>
  <si>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</si>
  <si>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</si>
  <si>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</si>
  <si>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</si>
  <si>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</si>
  <si>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</si>
  <si>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</si>
  <si>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</si>
  <si>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</si>
  <si>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</si>
  <si>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</si>
  <si>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</si>
  <si>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</si>
  <si>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</si>
  <si>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</si>
  <si>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</si>
  <si>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</si>
  <si>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</si>
  <si>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</si>
  <si>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</si>
  <si>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</si>
  <si>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</si>
  <si>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</si>
  <si>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</si>
  <si>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</si>
  <si>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</si>
  <si>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</si>
  <si>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</si>
  <si>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</si>
  <si>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</si>
  <si>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</si>
  <si>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</si>
  <si>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</si>
  <si>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</si>
  <si>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</si>
  <si>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143-2014</t>
  </si>
  <si>
    <t>BEATRIZ ALEXANDRA MATOS FLORIAN</t>
  </si>
  <si>
    <t>PROVINCIA SAN JUAN DE LA MAGUANA</t>
  </si>
  <si>
    <t>823-2018</t>
  </si>
  <si>
    <t>ANDER VINICIO SOLANO MATEO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</si>
  <si>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</si>
  <si>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</si>
  <si>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</si>
  <si>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</si>
  <si>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</si>
  <si>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</si>
  <si>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</si>
  <si>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</si>
  <si>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</si>
  <si>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</si>
  <si>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161-2014</t>
  </si>
  <si>
    <t>EPIFANIO NOVA ROSARIO</t>
  </si>
  <si>
    <t>PROVINCIA ELIAS PIÑA</t>
  </si>
  <si>
    <t>384-2016</t>
  </si>
  <si>
    <t>DARY GUZMAN MEDINA</t>
  </si>
  <si>
    <t>0897-2020</t>
  </si>
  <si>
    <t>ROBERT DIAZ ENCARNACION</t>
  </si>
  <si>
    <t>728-2017</t>
  </si>
  <si>
    <t>DIMERSON GARCIA AGRAMONTE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</si>
  <si>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</si>
  <si>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</si>
  <si>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</si>
  <si>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</si>
  <si>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</si>
  <si>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</si>
  <si>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</si>
  <si>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</si>
  <si>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</si>
  <si>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</si>
  <si>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</si>
  <si>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</si>
  <si>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</si>
  <si>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</si>
  <si>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</si>
  <si>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</si>
  <si>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</si>
  <si>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</si>
  <si>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</si>
  <si>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</si>
  <si>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</si>
  <si>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</si>
  <si>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</si>
  <si>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</si>
  <si>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</si>
  <si>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</si>
  <si>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</si>
  <si>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</si>
  <si>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</si>
  <si>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</si>
  <si>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</si>
  <si>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</si>
  <si>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</si>
  <si>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</si>
  <si>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</si>
  <si>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</si>
  <si>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</si>
  <si>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</si>
  <si>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</si>
  <si>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</si>
  <si>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</si>
  <si>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</si>
  <si>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</si>
  <si>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</si>
  <si>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</si>
  <si>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</si>
  <si>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</si>
  <si>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</si>
  <si>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</si>
  <si>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</si>
  <si>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</si>
  <si>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</si>
  <si>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</si>
  <si>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</si>
  <si>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</si>
  <si>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</si>
  <si>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</si>
  <si>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</si>
  <si>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</si>
  <si>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</si>
  <si>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</si>
  <si>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</si>
  <si>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</si>
  <si>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</si>
  <si>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</si>
  <si>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</si>
  <si>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</si>
  <si>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</si>
  <si>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</si>
  <si>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</si>
  <si>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</si>
  <si>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</si>
  <si>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</si>
  <si>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</si>
  <si>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</si>
  <si>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</si>
  <si>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</si>
  <si>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</si>
  <si>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831-2018</t>
  </si>
  <si>
    <t>AURELINA RODRIGUEZ GUZMAN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</si>
  <si>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</si>
  <si>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</si>
  <si>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</si>
  <si>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</si>
  <si>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</si>
  <si>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</si>
  <si>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</si>
  <si>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</si>
  <si>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>Cantidad de Servidores Públicos Fijos: 396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</si>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</sst>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5" fontId="8" fillId="0" borderId="1" xfId="1" applyFont="1" applyFill="1" applyBorder="1" applyAlignment="1">
      <alignment wrapText="1"/>
    </xf>
    <xf numFmtId="4" fontId="9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165" fontId="4" fillId="0" borderId="1" xfId="1" applyFont="1" applyFill="1" applyBorder="1" applyAlignment="1">
      <alignment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1" fillId="0" borderId="0" xfId="0" applyFont="1" applyFill="1"/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165" fontId="9" fillId="4" borderId="1" xfId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2475922</xdr:colOff>
      <xdr:row>4</xdr:row>
      <xdr:rowOff>57150</xdr:rowOff>
    </xdr:from>
    <xdr:to>
      <xdr:col>3</xdr:col>
      <xdr:colOff>4215941</xdr:colOff>
      <xdr:row>11</xdr:row>
      <xdr:rowOff>3175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5572" y="885825"/>
          <a:ext cx="1740019" cy="187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2780434</xdr:colOff>
      <xdr:row>1</xdr:row>
      <xdr:rowOff>53252</xdr:rowOff>
    </xdr:from>
    <xdr:to>
      <xdr:col>8</xdr:col>
      <xdr:colOff>584201</xdr:colOff>
      <xdr:row>10</xdr:row>
      <xdr:rowOff>3029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6209" y="215177"/>
          <a:ext cx="4723247" cy="22453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1"/>
  <sheetViews>
    <sheetView tabSelected="1" topLeftCell="E1" zoomScale="55" zoomScaleNormal="55" workbookViewId="0">
      <pane ySplit="1" topLeftCell="A2" activePane="bottomLeft" state="frozen"/>
      <selection pane="bottomLeft" activeCell="A9" sqref="A9:T9"/>
    </sheetView>
  </sheetViews>
  <sheetFormatPr baseColWidth="10" defaultRowHeight="12.75" x14ac:dyDescent="0.2"/>
  <cols>
    <col min="1" max="1" width="23.5703125" style="1" customWidth="1"/>
    <col min="2" max="2" width="76" style="1" bestFit="1" customWidth="1"/>
    <col min="3" max="3" width="87" style="1" customWidth="1"/>
    <col min="4" max="4" width="86.42578125" style="1" customWidth="1"/>
    <col min="5" max="5" width="20" style="1" customWidth="1"/>
    <col min="6" max="6" width="42.7109375" style="1" bestFit="1" customWidth="1"/>
    <col min="7" max="7" width="32.140625" style="2" bestFit="1" customWidth="1"/>
    <col min="8" max="8" width="28.8554687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32.14062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8.42578125" style="3" bestFit="1" customWidth="1"/>
    <col min="17" max="17" width="33.5703125" style="3" bestFit="1" customWidth="1"/>
    <col min="18" max="18" width="28.42578125" style="3" bestFit="1" customWidth="1"/>
    <col min="19" max="19" width="30.7109375" style="64" bestFit="1" customWidth="1"/>
    <col min="20" max="20" width="18.42578125" style="3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4"/>
      <c r="P5" s="4"/>
      <c r="Q5" s="9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23.25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23.25" x14ac:dyDescent="0.2">
      <c r="A11" s="71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23.25" x14ac:dyDescent="0.2">
      <c r="A12" s="71" t="s">
        <v>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18.75" thickBot="1" x14ac:dyDescent="0.25">
      <c r="A14" s="65" t="s">
        <v>2</v>
      </c>
      <c r="B14" s="66" t="s">
        <v>3</v>
      </c>
      <c r="C14" s="67" t="s">
        <v>4</v>
      </c>
      <c r="D14" s="67" t="s">
        <v>5</v>
      </c>
      <c r="E14" s="10"/>
      <c r="F14" s="67" t="s">
        <v>6</v>
      </c>
      <c r="G14" s="66" t="s">
        <v>7</v>
      </c>
      <c r="H14" s="73" t="s">
        <v>8</v>
      </c>
      <c r="I14" s="73" t="s">
        <v>9</v>
      </c>
      <c r="J14" s="74" t="s">
        <v>10</v>
      </c>
      <c r="K14" s="74"/>
      <c r="L14" s="74"/>
      <c r="M14" s="74"/>
      <c r="N14" s="74"/>
      <c r="O14" s="74"/>
      <c r="P14" s="75" t="s">
        <v>11</v>
      </c>
      <c r="Q14" s="73" t="s">
        <v>12</v>
      </c>
      <c r="R14" s="73"/>
      <c r="S14" s="73" t="s">
        <v>13</v>
      </c>
      <c r="T14" s="73" t="s">
        <v>14</v>
      </c>
    </row>
    <row r="15" spans="1:20" ht="36.75" customHeight="1" thickBot="1" x14ac:dyDescent="0.25">
      <c r="A15" s="65"/>
      <c r="B15" s="66"/>
      <c r="C15" s="68"/>
      <c r="D15" s="68"/>
      <c r="E15" s="11" t="s">
        <v>15</v>
      </c>
      <c r="F15" s="68"/>
      <c r="G15" s="66"/>
      <c r="H15" s="73"/>
      <c r="I15" s="73"/>
      <c r="J15" s="73" t="s">
        <v>16</v>
      </c>
      <c r="K15" s="73"/>
      <c r="L15" s="75" t="s">
        <v>17</v>
      </c>
      <c r="M15" s="73" t="s">
        <v>18</v>
      </c>
      <c r="N15" s="73"/>
      <c r="O15" s="75" t="s">
        <v>19</v>
      </c>
      <c r="P15" s="76"/>
      <c r="Q15" s="73" t="s">
        <v>20</v>
      </c>
      <c r="R15" s="75" t="s">
        <v>21</v>
      </c>
      <c r="S15" s="73"/>
      <c r="T15" s="73"/>
    </row>
    <row r="16" spans="1:20" ht="18.75" thickBot="1" x14ac:dyDescent="0.25">
      <c r="A16" s="65"/>
      <c r="B16" s="66"/>
      <c r="C16" s="69"/>
      <c r="D16" s="69"/>
      <c r="E16" s="12" t="s">
        <v>22</v>
      </c>
      <c r="F16" s="69"/>
      <c r="G16" s="66"/>
      <c r="H16" s="73"/>
      <c r="I16" s="73"/>
      <c r="J16" s="13" t="s">
        <v>23</v>
      </c>
      <c r="K16" s="13" t="s">
        <v>24</v>
      </c>
      <c r="L16" s="77"/>
      <c r="M16" s="13" t="s">
        <v>25</v>
      </c>
      <c r="N16" s="13" t="s">
        <v>26</v>
      </c>
      <c r="O16" s="77"/>
      <c r="P16" s="77"/>
      <c r="Q16" s="73"/>
      <c r="R16" s="77"/>
      <c r="S16" s="73"/>
      <c r="T16" s="73"/>
    </row>
    <row r="17" spans="1:20" s="22" customFormat="1" ht="21" thickBot="1" x14ac:dyDescent="0.35">
      <c r="A17" s="14" t="s">
        <v>27</v>
      </c>
      <c r="B17" s="15" t="s">
        <v>28</v>
      </c>
      <c r="C17" s="16" t="s">
        <v>29</v>
      </c>
      <c r="D17" s="16" t="s">
        <v>30</v>
      </c>
      <c r="E17" s="16" t="s">
        <v>31</v>
      </c>
      <c r="F17" s="17" t="s">
        <v>32</v>
      </c>
      <c r="G17" s="18">
        <v>200000</v>
      </c>
      <c r="H17" s="19">
        <v>36123.31</v>
      </c>
      <c r="I17" s="19">
        <v>25</v>
      </c>
      <c r="J17" s="19">
        <f>ROUNDUP(G17*2.87%,2)</f>
        <v>5740</v>
      </c>
      <c r="K17" s="19">
        <f>ROUNDUP(G17*7.1%,2)</f>
        <v>14200</v>
      </c>
      <c r="L17" s="19">
        <v>647.14</v>
      </c>
      <c r="M17" s="19">
        <v>4098.53</v>
      </c>
      <c r="N17" s="19">
        <v>9558.74</v>
      </c>
      <c r="O17" s="19">
        <v>0</v>
      </c>
      <c r="P17" s="19">
        <f>SUM(J17:O17)</f>
        <v>34244.409999999996</v>
      </c>
      <c r="Q17" s="19">
        <f>ROUNDUP(H17+I17+J17+M17+O17,2)</f>
        <v>45986.84</v>
      </c>
      <c r="R17" s="19">
        <f t="shared" ref="R17:R82" si="0">+K17+L17+N17</f>
        <v>24405.879999999997</v>
      </c>
      <c r="S17" s="20">
        <f>ROUNDUP(G17-Q17,2)</f>
        <v>154013.16</v>
      </c>
      <c r="T17" s="21">
        <v>111</v>
      </c>
    </row>
    <row r="18" spans="1:20" s="22" customFormat="1" ht="21" thickBot="1" x14ac:dyDescent="0.35">
      <c r="A18" s="14" t="s">
        <v>33</v>
      </c>
      <c r="B18" s="15" t="s">
        <v>34</v>
      </c>
      <c r="C18" s="16" t="s">
        <v>29</v>
      </c>
      <c r="D18" s="16" t="s">
        <v>35</v>
      </c>
      <c r="E18" s="16" t="s">
        <v>36</v>
      </c>
      <c r="F18" s="17" t="s">
        <v>37</v>
      </c>
      <c r="G18" s="18">
        <v>20000</v>
      </c>
      <c r="H18" s="19">
        <v>0</v>
      </c>
      <c r="I18" s="19">
        <v>25</v>
      </c>
      <c r="J18" s="19">
        <f t="shared" ref="J18:J81" si="1">ROUNDUP(G18*2.87%,2)</f>
        <v>574</v>
      </c>
      <c r="K18" s="19">
        <f t="shared" ref="K18:K81" si="2">ROUNDUP(G18*7.1%,2)</f>
        <v>1420</v>
      </c>
      <c r="L18" s="19">
        <f t="shared" ref="L18" si="3">+G18*1.2%</f>
        <v>240</v>
      </c>
      <c r="M18" s="19">
        <f t="shared" ref="M18:M81" si="4">+G18*3.04%</f>
        <v>608</v>
      </c>
      <c r="N18" s="19">
        <f t="shared" ref="N18:N81" si="5">+G18*7.09%</f>
        <v>1418</v>
      </c>
      <c r="O18" s="19">
        <v>0</v>
      </c>
      <c r="P18" s="19">
        <f t="shared" ref="P18" si="6">+H18+I18+J18+K18+L18+M18+N18+O18</f>
        <v>4285</v>
      </c>
      <c r="Q18" s="19">
        <f t="shared" ref="Q18" si="7">ROUNDUP(H18+I18+J18+M18+O18,2)</f>
        <v>1207</v>
      </c>
      <c r="R18" s="19">
        <f t="shared" si="0"/>
        <v>3078</v>
      </c>
      <c r="S18" s="20">
        <f t="shared" ref="S18:S81" si="8">ROUNDUP(G18-Q18,2)</f>
        <v>18793</v>
      </c>
      <c r="T18" s="21">
        <v>111</v>
      </c>
    </row>
    <row r="19" spans="1:20" s="22" customFormat="1" ht="20.25" customHeight="1" thickBot="1" x14ac:dyDescent="0.35">
      <c r="A19" s="14" t="s">
        <v>38</v>
      </c>
      <c r="B19" s="15" t="s">
        <v>39</v>
      </c>
      <c r="C19" s="16" t="s">
        <v>40</v>
      </c>
      <c r="D19" s="16" t="s">
        <v>41</v>
      </c>
      <c r="E19" s="16" t="s">
        <v>31</v>
      </c>
      <c r="F19" s="17" t="s">
        <v>42</v>
      </c>
      <c r="G19" s="18">
        <v>65000</v>
      </c>
      <c r="H19" s="19">
        <v>4427.55</v>
      </c>
      <c r="I19" s="19">
        <v>25</v>
      </c>
      <c r="J19" s="19">
        <f t="shared" si="1"/>
        <v>1865.5</v>
      </c>
      <c r="K19" s="19">
        <f t="shared" si="2"/>
        <v>4615</v>
      </c>
      <c r="L19" s="19">
        <v>647.14</v>
      </c>
      <c r="M19" s="19">
        <f t="shared" si="4"/>
        <v>1976</v>
      </c>
      <c r="N19" s="19">
        <f t="shared" si="5"/>
        <v>4608.5</v>
      </c>
      <c r="O19" s="19">
        <v>0</v>
      </c>
      <c r="P19" s="19">
        <f>+H19+I19+J19+K19+L19+M19+N19+O19</f>
        <v>18164.689999999999</v>
      </c>
      <c r="Q19" s="19">
        <f>ROUNDUP(H19+I19+J19+M19+O19,2)</f>
        <v>8294.0499999999993</v>
      </c>
      <c r="R19" s="19">
        <f>+K19+L19+N19</f>
        <v>9870.64</v>
      </c>
      <c r="S19" s="20">
        <f t="shared" si="8"/>
        <v>56705.95</v>
      </c>
      <c r="T19" s="21">
        <v>111</v>
      </c>
    </row>
    <row r="20" spans="1:20" s="22" customFormat="1" ht="21" thickBot="1" x14ac:dyDescent="0.35">
      <c r="A20" s="14" t="s">
        <v>43</v>
      </c>
      <c r="B20" s="15" t="s">
        <v>44</v>
      </c>
      <c r="C20" s="16" t="s">
        <v>40</v>
      </c>
      <c r="D20" s="16" t="s">
        <v>45</v>
      </c>
      <c r="E20" s="16" t="s">
        <v>36</v>
      </c>
      <c r="F20" s="17" t="s">
        <v>46</v>
      </c>
      <c r="G20" s="18">
        <v>22000</v>
      </c>
      <c r="H20" s="19">
        <v>0</v>
      </c>
      <c r="I20" s="19">
        <v>25</v>
      </c>
      <c r="J20" s="19">
        <f t="shared" si="1"/>
        <v>631.4</v>
      </c>
      <c r="K20" s="19">
        <f t="shared" si="2"/>
        <v>1562</v>
      </c>
      <c r="L20" s="19">
        <f t="shared" ref="L20:L83" si="9">+G20*1.2%</f>
        <v>264</v>
      </c>
      <c r="M20" s="19">
        <f t="shared" si="4"/>
        <v>668.8</v>
      </c>
      <c r="N20" s="19">
        <f t="shared" si="5"/>
        <v>1559.8000000000002</v>
      </c>
      <c r="O20" s="19">
        <v>0</v>
      </c>
      <c r="P20" s="19">
        <f t="shared" ref="P20:P83" si="10">+H20+I20+J20+K20+L20+M20+N20+O20</f>
        <v>4711</v>
      </c>
      <c r="Q20" s="19">
        <f t="shared" ref="Q20:Q83" si="11">ROUNDUP(H20+I20+J20+M20+O20,2)</f>
        <v>1325.2</v>
      </c>
      <c r="R20" s="19">
        <f t="shared" si="0"/>
        <v>3385.8</v>
      </c>
      <c r="S20" s="20">
        <f t="shared" si="8"/>
        <v>20674.8</v>
      </c>
      <c r="T20" s="21">
        <v>111</v>
      </c>
    </row>
    <row r="21" spans="1:20" s="22" customFormat="1" ht="21" thickBot="1" x14ac:dyDescent="0.35">
      <c r="A21" s="14" t="s">
        <v>47</v>
      </c>
      <c r="B21" s="15" t="s">
        <v>48</v>
      </c>
      <c r="C21" s="16" t="s">
        <v>40</v>
      </c>
      <c r="D21" s="16" t="s">
        <v>35</v>
      </c>
      <c r="E21" s="16" t="s">
        <v>36</v>
      </c>
      <c r="F21" s="17" t="s">
        <v>37</v>
      </c>
      <c r="G21" s="18">
        <v>16500</v>
      </c>
      <c r="H21" s="19">
        <v>0</v>
      </c>
      <c r="I21" s="19">
        <v>25</v>
      </c>
      <c r="J21" s="19">
        <f t="shared" si="1"/>
        <v>473.55</v>
      </c>
      <c r="K21" s="19">
        <f t="shared" si="2"/>
        <v>1171.5</v>
      </c>
      <c r="L21" s="19">
        <f t="shared" si="9"/>
        <v>198</v>
      </c>
      <c r="M21" s="19">
        <f t="shared" si="4"/>
        <v>501.6</v>
      </c>
      <c r="N21" s="19">
        <f t="shared" si="5"/>
        <v>1169.8500000000001</v>
      </c>
      <c r="O21" s="19">
        <v>0</v>
      </c>
      <c r="P21" s="19">
        <f t="shared" si="10"/>
        <v>3539.5</v>
      </c>
      <c r="Q21" s="19">
        <f t="shared" si="11"/>
        <v>1000.15</v>
      </c>
      <c r="R21" s="19">
        <f t="shared" si="0"/>
        <v>2539.3500000000004</v>
      </c>
      <c r="S21" s="20">
        <f t="shared" si="8"/>
        <v>15499.85</v>
      </c>
      <c r="T21" s="21">
        <v>111</v>
      </c>
    </row>
    <row r="22" spans="1:20" s="28" customFormat="1" ht="21" thickBot="1" x14ac:dyDescent="0.35">
      <c r="A22" s="14" t="s">
        <v>49</v>
      </c>
      <c r="B22" s="23" t="s">
        <v>50</v>
      </c>
      <c r="C22" s="16" t="s">
        <v>40</v>
      </c>
      <c r="D22" s="24" t="s">
        <v>51</v>
      </c>
      <c r="E22" s="24" t="s">
        <v>31</v>
      </c>
      <c r="F22" s="25" t="s">
        <v>46</v>
      </c>
      <c r="G22" s="26">
        <v>45000</v>
      </c>
      <c r="H22" s="19">
        <v>969.81</v>
      </c>
      <c r="I22" s="19">
        <v>25</v>
      </c>
      <c r="J22" s="19">
        <f t="shared" si="1"/>
        <v>1291.5</v>
      </c>
      <c r="K22" s="19">
        <f t="shared" si="2"/>
        <v>3195</v>
      </c>
      <c r="L22" s="19">
        <f>+G22*1.2%</f>
        <v>540</v>
      </c>
      <c r="M22" s="19">
        <f>+G22*3.04%</f>
        <v>1368</v>
      </c>
      <c r="N22" s="19">
        <f>+G22*7.09%</f>
        <v>3190.5</v>
      </c>
      <c r="O22" s="19">
        <v>1190.1199999999999</v>
      </c>
      <c r="P22" s="19">
        <f>+H22+I22+J22+K22+L22+M22+N22+O22</f>
        <v>11769.93</v>
      </c>
      <c r="Q22" s="19">
        <f t="shared" si="11"/>
        <v>4844.43</v>
      </c>
      <c r="R22" s="19">
        <f>+K22+L22+N22</f>
        <v>6925.5</v>
      </c>
      <c r="S22" s="27">
        <f t="shared" si="8"/>
        <v>40155.57</v>
      </c>
      <c r="T22" s="21">
        <v>111</v>
      </c>
    </row>
    <row r="23" spans="1:20" s="22" customFormat="1" ht="21" thickBot="1" x14ac:dyDescent="0.35">
      <c r="A23" s="14" t="s">
        <v>52</v>
      </c>
      <c r="B23" s="15" t="s">
        <v>53</v>
      </c>
      <c r="C23" s="16" t="s">
        <v>54</v>
      </c>
      <c r="D23" s="16" t="s">
        <v>55</v>
      </c>
      <c r="E23" s="16" t="s">
        <v>36</v>
      </c>
      <c r="F23" s="17" t="s">
        <v>37</v>
      </c>
      <c r="G23" s="18">
        <v>15000</v>
      </c>
      <c r="H23" s="19">
        <v>0</v>
      </c>
      <c r="I23" s="19">
        <v>25</v>
      </c>
      <c r="J23" s="19">
        <f t="shared" si="1"/>
        <v>430.5</v>
      </c>
      <c r="K23" s="19">
        <f t="shared" si="2"/>
        <v>1065</v>
      </c>
      <c r="L23" s="19">
        <f>+G23*1.2%</f>
        <v>180</v>
      </c>
      <c r="M23" s="19">
        <f>+G23*3.04%</f>
        <v>456</v>
      </c>
      <c r="N23" s="19">
        <f>+G23*7.09%</f>
        <v>1063.5</v>
      </c>
      <c r="O23" s="19">
        <v>0</v>
      </c>
      <c r="P23" s="19">
        <f>+H23+I23+J23+K23+L23+M23+N23+O23</f>
        <v>3220</v>
      </c>
      <c r="Q23" s="19">
        <f t="shared" si="11"/>
        <v>911.5</v>
      </c>
      <c r="R23" s="19">
        <f>+K23+L23+N23</f>
        <v>2308.5</v>
      </c>
      <c r="S23" s="20">
        <f t="shared" si="8"/>
        <v>14088.5</v>
      </c>
      <c r="T23" s="21">
        <v>111</v>
      </c>
    </row>
    <row r="24" spans="1:20" s="22" customFormat="1" ht="21" thickBot="1" x14ac:dyDescent="0.35">
      <c r="A24" s="14" t="s">
        <v>56</v>
      </c>
      <c r="B24" s="15" t="s">
        <v>57</v>
      </c>
      <c r="C24" s="16" t="s">
        <v>54</v>
      </c>
      <c r="D24" s="16" t="s">
        <v>58</v>
      </c>
      <c r="E24" s="16" t="s">
        <v>31</v>
      </c>
      <c r="F24" s="17" t="s">
        <v>32</v>
      </c>
      <c r="G24" s="18">
        <v>60000</v>
      </c>
      <c r="H24" s="19">
        <v>3248.63</v>
      </c>
      <c r="I24" s="19">
        <v>25</v>
      </c>
      <c r="J24" s="19">
        <f t="shared" si="1"/>
        <v>1722</v>
      </c>
      <c r="K24" s="19">
        <f t="shared" si="2"/>
        <v>4260</v>
      </c>
      <c r="L24" s="19">
        <v>647.14</v>
      </c>
      <c r="M24" s="19">
        <f t="shared" si="4"/>
        <v>1824</v>
      </c>
      <c r="N24" s="19">
        <f t="shared" si="5"/>
        <v>4254</v>
      </c>
      <c r="O24" s="19">
        <v>1190.1199999999999</v>
      </c>
      <c r="P24" s="19">
        <f t="shared" si="10"/>
        <v>17170.89</v>
      </c>
      <c r="Q24" s="19">
        <f t="shared" si="11"/>
        <v>8009.75</v>
      </c>
      <c r="R24" s="19">
        <f t="shared" si="0"/>
        <v>9161.14</v>
      </c>
      <c r="S24" s="20">
        <f t="shared" si="8"/>
        <v>51990.25</v>
      </c>
      <c r="T24" s="21">
        <v>111</v>
      </c>
    </row>
    <row r="25" spans="1:20" s="22" customFormat="1" ht="21" thickBot="1" x14ac:dyDescent="0.35">
      <c r="A25" s="14" t="s">
        <v>59</v>
      </c>
      <c r="B25" s="15" t="s">
        <v>60</v>
      </c>
      <c r="C25" s="16" t="s">
        <v>54</v>
      </c>
      <c r="D25" s="16" t="s">
        <v>61</v>
      </c>
      <c r="E25" s="16" t="s">
        <v>36</v>
      </c>
      <c r="F25" s="17" t="s">
        <v>62</v>
      </c>
      <c r="G25" s="18">
        <v>31500</v>
      </c>
      <c r="H25" s="19">
        <v>0</v>
      </c>
      <c r="I25" s="19">
        <v>25</v>
      </c>
      <c r="J25" s="19">
        <f t="shared" si="1"/>
        <v>904.05</v>
      </c>
      <c r="K25" s="19">
        <f t="shared" si="2"/>
        <v>2236.5</v>
      </c>
      <c r="L25" s="19">
        <f>+G25*1.2%</f>
        <v>378</v>
      </c>
      <c r="M25" s="19">
        <f>+G25*3.04%</f>
        <v>957.6</v>
      </c>
      <c r="N25" s="19">
        <f>+G25*7.09%</f>
        <v>2233.3500000000004</v>
      </c>
      <c r="O25" s="19">
        <v>0</v>
      </c>
      <c r="P25" s="19">
        <f>+H25+I25+J25+K25+L25+M25+N25+O25</f>
        <v>6734.5000000000009</v>
      </c>
      <c r="Q25" s="19">
        <f t="shared" si="11"/>
        <v>1886.65</v>
      </c>
      <c r="R25" s="19">
        <f>+K25+L25+N25</f>
        <v>4847.8500000000004</v>
      </c>
      <c r="S25" s="20">
        <f t="shared" si="8"/>
        <v>29613.35</v>
      </c>
      <c r="T25" s="21">
        <v>111</v>
      </c>
    </row>
    <row r="26" spans="1:20" s="22" customFormat="1" ht="21" thickBot="1" x14ac:dyDescent="0.35">
      <c r="A26" s="14" t="s">
        <v>63</v>
      </c>
      <c r="B26" s="15" t="s">
        <v>64</v>
      </c>
      <c r="C26" s="16" t="s">
        <v>54</v>
      </c>
      <c r="D26" s="16" t="s">
        <v>65</v>
      </c>
      <c r="E26" s="16" t="s">
        <v>31</v>
      </c>
      <c r="F26" s="17" t="s">
        <v>37</v>
      </c>
      <c r="G26" s="18">
        <v>25000</v>
      </c>
      <c r="H26" s="19">
        <v>0</v>
      </c>
      <c r="I26" s="19">
        <v>25</v>
      </c>
      <c r="J26" s="19">
        <f t="shared" si="1"/>
        <v>717.5</v>
      </c>
      <c r="K26" s="19">
        <f t="shared" si="2"/>
        <v>1775</v>
      </c>
      <c r="L26" s="19">
        <f>+G26*1.2%</f>
        <v>300</v>
      </c>
      <c r="M26" s="19">
        <f>+G26*3.04%</f>
        <v>760</v>
      </c>
      <c r="N26" s="19">
        <f>+G26*7.09%</f>
        <v>1772.5000000000002</v>
      </c>
      <c r="O26" s="19">
        <v>1</v>
      </c>
      <c r="P26" s="19">
        <f>+H26+I26+J26+K26+L26+M26+N26+O26</f>
        <v>5351</v>
      </c>
      <c r="Q26" s="19">
        <f t="shared" si="11"/>
        <v>1503.5</v>
      </c>
      <c r="R26" s="19">
        <f>+K26+L26+N26</f>
        <v>3847.5</v>
      </c>
      <c r="S26" s="20">
        <f t="shared" si="8"/>
        <v>23496.5</v>
      </c>
      <c r="T26" s="21">
        <v>111</v>
      </c>
    </row>
    <row r="27" spans="1:20" s="22" customFormat="1" ht="21" thickBot="1" x14ac:dyDescent="0.35">
      <c r="A27" s="14" t="s">
        <v>66</v>
      </c>
      <c r="B27" s="15" t="s">
        <v>67</v>
      </c>
      <c r="C27" s="16" t="s">
        <v>68</v>
      </c>
      <c r="D27" s="16" t="s">
        <v>69</v>
      </c>
      <c r="E27" s="16" t="s">
        <v>36</v>
      </c>
      <c r="F27" s="17" t="s">
        <v>46</v>
      </c>
      <c r="G27" s="18">
        <v>31500</v>
      </c>
      <c r="H27" s="19">
        <v>0</v>
      </c>
      <c r="I27" s="19">
        <v>25</v>
      </c>
      <c r="J27" s="19">
        <f t="shared" si="1"/>
        <v>904.05</v>
      </c>
      <c r="K27" s="19">
        <f t="shared" si="2"/>
        <v>2236.5</v>
      </c>
      <c r="L27" s="19">
        <f t="shared" si="9"/>
        <v>378</v>
      </c>
      <c r="M27" s="19">
        <f t="shared" si="4"/>
        <v>957.6</v>
      </c>
      <c r="N27" s="19">
        <f t="shared" si="5"/>
        <v>2233.3500000000004</v>
      </c>
      <c r="O27" s="19">
        <v>1190.1199999999999</v>
      </c>
      <c r="P27" s="19">
        <f t="shared" si="10"/>
        <v>7924.6200000000008</v>
      </c>
      <c r="Q27" s="19">
        <f t="shared" si="11"/>
        <v>3076.77</v>
      </c>
      <c r="R27" s="19">
        <f t="shared" si="0"/>
        <v>4847.8500000000004</v>
      </c>
      <c r="S27" s="20">
        <f t="shared" si="8"/>
        <v>28423.23</v>
      </c>
      <c r="T27" s="21">
        <v>111</v>
      </c>
    </row>
    <row r="28" spans="1:20" s="22" customFormat="1" ht="21" thickBot="1" x14ac:dyDescent="0.35">
      <c r="A28" s="14" t="s">
        <v>70</v>
      </c>
      <c r="B28" s="15" t="s">
        <v>71</v>
      </c>
      <c r="C28" s="16" t="s">
        <v>68</v>
      </c>
      <c r="D28" s="16" t="s">
        <v>55</v>
      </c>
      <c r="E28" s="16" t="s">
        <v>36</v>
      </c>
      <c r="F28" s="17" t="s">
        <v>37</v>
      </c>
      <c r="G28" s="18">
        <v>10000</v>
      </c>
      <c r="H28" s="19">
        <v>0</v>
      </c>
      <c r="I28" s="19">
        <v>25</v>
      </c>
      <c r="J28" s="19">
        <f t="shared" si="1"/>
        <v>287</v>
      </c>
      <c r="K28" s="19">
        <f t="shared" si="2"/>
        <v>710</v>
      </c>
      <c r="L28" s="19">
        <f t="shared" si="9"/>
        <v>120</v>
      </c>
      <c r="M28" s="19">
        <f t="shared" si="4"/>
        <v>304</v>
      </c>
      <c r="N28" s="19">
        <f t="shared" si="5"/>
        <v>709</v>
      </c>
      <c r="O28" s="19">
        <v>0</v>
      </c>
      <c r="P28" s="19">
        <f t="shared" si="10"/>
        <v>2155</v>
      </c>
      <c r="Q28" s="19">
        <f t="shared" si="11"/>
        <v>616</v>
      </c>
      <c r="R28" s="19">
        <f t="shared" si="0"/>
        <v>1539</v>
      </c>
      <c r="S28" s="20">
        <f t="shared" si="8"/>
        <v>9384</v>
      </c>
      <c r="T28" s="21">
        <v>111</v>
      </c>
    </row>
    <row r="29" spans="1:20" s="22" customFormat="1" ht="41.25" thickBot="1" x14ac:dyDescent="0.35">
      <c r="A29" s="14" t="s">
        <v>72</v>
      </c>
      <c r="B29" s="15" t="s">
        <v>73</v>
      </c>
      <c r="C29" s="16" t="s">
        <v>74</v>
      </c>
      <c r="D29" s="16" t="s">
        <v>75</v>
      </c>
      <c r="E29" s="16" t="s">
        <v>31</v>
      </c>
      <c r="F29" s="17" t="s">
        <v>32</v>
      </c>
      <c r="G29" s="18">
        <v>100000</v>
      </c>
      <c r="H29" s="19">
        <v>12105.44</v>
      </c>
      <c r="I29" s="19">
        <v>25</v>
      </c>
      <c r="J29" s="19">
        <f t="shared" si="1"/>
        <v>2870</v>
      </c>
      <c r="K29" s="19">
        <f t="shared" si="2"/>
        <v>7100</v>
      </c>
      <c r="L29" s="19">
        <v>647.14</v>
      </c>
      <c r="M29" s="19">
        <f t="shared" si="4"/>
        <v>3040</v>
      </c>
      <c r="N29" s="19">
        <f t="shared" si="5"/>
        <v>7090.0000000000009</v>
      </c>
      <c r="O29" s="19">
        <v>0</v>
      </c>
      <c r="P29" s="19">
        <f t="shared" si="10"/>
        <v>32877.58</v>
      </c>
      <c r="Q29" s="19">
        <f t="shared" si="11"/>
        <v>18040.439999999999</v>
      </c>
      <c r="R29" s="19">
        <f t="shared" si="0"/>
        <v>14837.140000000001</v>
      </c>
      <c r="S29" s="20">
        <f t="shared" si="8"/>
        <v>81959.56</v>
      </c>
      <c r="T29" s="21">
        <v>111</v>
      </c>
    </row>
    <row r="30" spans="1:20" s="22" customFormat="1" ht="21" thickBot="1" x14ac:dyDescent="0.35">
      <c r="A30" s="14" t="s">
        <v>76</v>
      </c>
      <c r="B30" s="15" t="s">
        <v>77</v>
      </c>
      <c r="C30" s="16" t="s">
        <v>74</v>
      </c>
      <c r="D30" s="16" t="s">
        <v>55</v>
      </c>
      <c r="E30" s="16" t="s">
        <v>36</v>
      </c>
      <c r="F30" s="17" t="s">
        <v>37</v>
      </c>
      <c r="G30" s="18">
        <v>13750</v>
      </c>
      <c r="H30" s="19">
        <v>0</v>
      </c>
      <c r="I30" s="19">
        <v>25</v>
      </c>
      <c r="J30" s="19">
        <f t="shared" si="1"/>
        <v>394.63</v>
      </c>
      <c r="K30" s="19">
        <f t="shared" si="2"/>
        <v>976.25</v>
      </c>
      <c r="L30" s="19">
        <f t="shared" si="9"/>
        <v>165</v>
      </c>
      <c r="M30" s="19">
        <f t="shared" si="4"/>
        <v>418</v>
      </c>
      <c r="N30" s="19">
        <f t="shared" si="5"/>
        <v>974.87500000000011</v>
      </c>
      <c r="O30" s="19">
        <v>0</v>
      </c>
      <c r="P30" s="19">
        <f t="shared" si="10"/>
        <v>2953.7550000000001</v>
      </c>
      <c r="Q30" s="19">
        <f t="shared" si="11"/>
        <v>837.63</v>
      </c>
      <c r="R30" s="19">
        <f t="shared" si="0"/>
        <v>2116.125</v>
      </c>
      <c r="S30" s="20">
        <f t="shared" si="8"/>
        <v>12912.37</v>
      </c>
      <c r="T30" s="21">
        <v>111</v>
      </c>
    </row>
    <row r="31" spans="1:20" s="22" customFormat="1" ht="21" thickBot="1" x14ac:dyDescent="0.35">
      <c r="A31" s="14" t="s">
        <v>78</v>
      </c>
      <c r="B31" s="15" t="s">
        <v>79</v>
      </c>
      <c r="C31" s="16" t="s">
        <v>74</v>
      </c>
      <c r="D31" s="16" t="s">
        <v>80</v>
      </c>
      <c r="E31" s="16" t="s">
        <v>31</v>
      </c>
      <c r="F31" s="17" t="s">
        <v>81</v>
      </c>
      <c r="G31" s="18">
        <v>30000</v>
      </c>
      <c r="H31" s="19">
        <v>0</v>
      </c>
      <c r="I31" s="19">
        <v>25</v>
      </c>
      <c r="J31" s="19">
        <f t="shared" si="1"/>
        <v>861</v>
      </c>
      <c r="K31" s="19">
        <f t="shared" si="2"/>
        <v>2130</v>
      </c>
      <c r="L31" s="19">
        <f t="shared" si="9"/>
        <v>360</v>
      </c>
      <c r="M31" s="19">
        <f t="shared" si="4"/>
        <v>912</v>
      </c>
      <c r="N31" s="19">
        <f t="shared" si="5"/>
        <v>2127</v>
      </c>
      <c r="O31" s="19">
        <v>0</v>
      </c>
      <c r="P31" s="19">
        <f t="shared" si="10"/>
        <v>6415</v>
      </c>
      <c r="Q31" s="19">
        <f t="shared" si="11"/>
        <v>1798</v>
      </c>
      <c r="R31" s="19">
        <f t="shared" si="0"/>
        <v>4617</v>
      </c>
      <c r="S31" s="20">
        <f t="shared" si="8"/>
        <v>28202</v>
      </c>
      <c r="T31" s="21">
        <v>111</v>
      </c>
    </row>
    <row r="32" spans="1:20" s="22" customFormat="1" ht="21" thickBot="1" x14ac:dyDescent="0.35">
      <c r="A32" s="14" t="s">
        <v>82</v>
      </c>
      <c r="B32" s="15" t="s">
        <v>83</v>
      </c>
      <c r="C32" s="16" t="s">
        <v>74</v>
      </c>
      <c r="D32" s="16" t="s">
        <v>55</v>
      </c>
      <c r="E32" s="16" t="s">
        <v>36</v>
      </c>
      <c r="F32" s="17" t="s">
        <v>81</v>
      </c>
      <c r="G32" s="18">
        <v>22000</v>
      </c>
      <c r="H32" s="19">
        <v>0</v>
      </c>
      <c r="I32" s="19">
        <v>25</v>
      </c>
      <c r="J32" s="19">
        <f t="shared" si="1"/>
        <v>631.4</v>
      </c>
      <c r="K32" s="19">
        <f t="shared" si="2"/>
        <v>1562</v>
      </c>
      <c r="L32" s="19">
        <f t="shared" si="9"/>
        <v>264</v>
      </c>
      <c r="M32" s="19">
        <f t="shared" si="4"/>
        <v>668.8</v>
      </c>
      <c r="N32" s="19">
        <f t="shared" si="5"/>
        <v>1559.8000000000002</v>
      </c>
      <c r="O32" s="19">
        <v>0</v>
      </c>
      <c r="P32" s="19">
        <f t="shared" si="10"/>
        <v>4711</v>
      </c>
      <c r="Q32" s="19">
        <f t="shared" si="11"/>
        <v>1325.2</v>
      </c>
      <c r="R32" s="19">
        <f t="shared" si="0"/>
        <v>3385.8</v>
      </c>
      <c r="S32" s="20">
        <f t="shared" si="8"/>
        <v>20674.8</v>
      </c>
      <c r="T32" s="21">
        <v>111</v>
      </c>
    </row>
    <row r="33" spans="1:20" s="22" customFormat="1" ht="21" thickBot="1" x14ac:dyDescent="0.35">
      <c r="A33" s="14" t="s">
        <v>84</v>
      </c>
      <c r="B33" s="15" t="s">
        <v>85</v>
      </c>
      <c r="C33" s="16" t="s">
        <v>74</v>
      </c>
      <c r="D33" s="16" t="s">
        <v>55</v>
      </c>
      <c r="E33" s="16" t="s">
        <v>36</v>
      </c>
      <c r="F33" s="17" t="s">
        <v>37</v>
      </c>
      <c r="G33" s="18">
        <v>13200</v>
      </c>
      <c r="H33" s="19">
        <v>0</v>
      </c>
      <c r="I33" s="19">
        <v>25</v>
      </c>
      <c r="J33" s="19">
        <f t="shared" si="1"/>
        <v>378.84</v>
      </c>
      <c r="K33" s="19">
        <f t="shared" si="2"/>
        <v>937.2</v>
      </c>
      <c r="L33" s="19">
        <f>+G33*1.2%</f>
        <v>158.4</v>
      </c>
      <c r="M33" s="19">
        <f>+G33*3.04%</f>
        <v>401.28</v>
      </c>
      <c r="N33" s="19">
        <f>+G33*7.09%</f>
        <v>935.88000000000011</v>
      </c>
      <c r="O33" s="19">
        <v>0</v>
      </c>
      <c r="P33" s="19">
        <f>+H33+I33+J33+K33+L33+M33+N33+O33</f>
        <v>2836.6000000000004</v>
      </c>
      <c r="Q33" s="19">
        <f t="shared" si="11"/>
        <v>805.12</v>
      </c>
      <c r="R33" s="19">
        <f>+K33+L33+N33</f>
        <v>2031.4800000000002</v>
      </c>
      <c r="S33" s="20">
        <f t="shared" si="8"/>
        <v>12394.88</v>
      </c>
      <c r="T33" s="21">
        <v>111</v>
      </c>
    </row>
    <row r="34" spans="1:20" s="22" customFormat="1" ht="21" thickBot="1" x14ac:dyDescent="0.35">
      <c r="A34" s="14" t="s">
        <v>86</v>
      </c>
      <c r="B34" s="15" t="s">
        <v>87</v>
      </c>
      <c r="C34" s="16" t="s">
        <v>88</v>
      </c>
      <c r="D34" s="16" t="s">
        <v>89</v>
      </c>
      <c r="E34" s="16" t="s">
        <v>31</v>
      </c>
      <c r="F34" s="17" t="s">
        <v>42</v>
      </c>
      <c r="G34" s="18">
        <v>31500</v>
      </c>
      <c r="H34" s="19">
        <v>0</v>
      </c>
      <c r="I34" s="19">
        <v>25</v>
      </c>
      <c r="J34" s="19">
        <f t="shared" si="1"/>
        <v>904.05</v>
      </c>
      <c r="K34" s="19">
        <f t="shared" si="2"/>
        <v>2236.5</v>
      </c>
      <c r="L34" s="19">
        <f t="shared" si="9"/>
        <v>378</v>
      </c>
      <c r="M34" s="19">
        <f t="shared" si="4"/>
        <v>957.6</v>
      </c>
      <c r="N34" s="19">
        <f t="shared" si="5"/>
        <v>2233.3500000000004</v>
      </c>
      <c r="O34" s="19">
        <v>0</v>
      </c>
      <c r="P34" s="19">
        <f t="shared" si="10"/>
        <v>6734.5000000000009</v>
      </c>
      <c r="Q34" s="19">
        <f t="shared" si="11"/>
        <v>1886.65</v>
      </c>
      <c r="R34" s="19">
        <f t="shared" si="0"/>
        <v>4847.8500000000004</v>
      </c>
      <c r="S34" s="20">
        <f t="shared" si="8"/>
        <v>29613.35</v>
      </c>
      <c r="T34" s="21">
        <v>111</v>
      </c>
    </row>
    <row r="35" spans="1:20" s="22" customFormat="1" ht="41.25" thickBot="1" x14ac:dyDescent="0.35">
      <c r="A35" s="14" t="s">
        <v>90</v>
      </c>
      <c r="B35" s="15" t="s">
        <v>91</v>
      </c>
      <c r="C35" s="16" t="s">
        <v>88</v>
      </c>
      <c r="D35" s="16" t="s">
        <v>92</v>
      </c>
      <c r="E35" s="16" t="s">
        <v>36</v>
      </c>
      <c r="F35" s="17" t="s">
        <v>46</v>
      </c>
      <c r="G35" s="18">
        <v>31500</v>
      </c>
      <c r="H35" s="19">
        <v>0</v>
      </c>
      <c r="I35" s="19">
        <v>25</v>
      </c>
      <c r="J35" s="19">
        <f t="shared" si="1"/>
        <v>904.05</v>
      </c>
      <c r="K35" s="19">
        <f t="shared" si="2"/>
        <v>2236.5</v>
      </c>
      <c r="L35" s="19">
        <f t="shared" si="9"/>
        <v>378</v>
      </c>
      <c r="M35" s="19">
        <f t="shared" si="4"/>
        <v>957.6</v>
      </c>
      <c r="N35" s="19">
        <f t="shared" si="5"/>
        <v>2233.3500000000004</v>
      </c>
      <c r="O35" s="19">
        <v>0</v>
      </c>
      <c r="P35" s="19">
        <f t="shared" si="10"/>
        <v>6734.5000000000009</v>
      </c>
      <c r="Q35" s="19">
        <f t="shared" si="11"/>
        <v>1886.65</v>
      </c>
      <c r="R35" s="19">
        <f t="shared" si="0"/>
        <v>4847.8500000000004</v>
      </c>
      <c r="S35" s="20">
        <f t="shared" si="8"/>
        <v>29613.35</v>
      </c>
      <c r="T35" s="21">
        <v>111</v>
      </c>
    </row>
    <row r="36" spans="1:20" s="22" customFormat="1" ht="21" thickBot="1" x14ac:dyDescent="0.35">
      <c r="A36" s="14" t="s">
        <v>93</v>
      </c>
      <c r="B36" s="15" t="s">
        <v>94</v>
      </c>
      <c r="C36" s="16" t="s">
        <v>88</v>
      </c>
      <c r="D36" s="16" t="s">
        <v>95</v>
      </c>
      <c r="E36" s="16" t="s">
        <v>36</v>
      </c>
      <c r="F36" s="17" t="s">
        <v>46</v>
      </c>
      <c r="G36" s="18">
        <v>16500</v>
      </c>
      <c r="H36" s="19">
        <v>0</v>
      </c>
      <c r="I36" s="19">
        <v>25</v>
      </c>
      <c r="J36" s="19">
        <f t="shared" si="1"/>
        <v>473.55</v>
      </c>
      <c r="K36" s="19">
        <f t="shared" si="2"/>
        <v>1171.5</v>
      </c>
      <c r="L36" s="19">
        <f t="shared" si="9"/>
        <v>198</v>
      </c>
      <c r="M36" s="19">
        <f t="shared" si="4"/>
        <v>501.6</v>
      </c>
      <c r="N36" s="19">
        <f t="shared" si="5"/>
        <v>1169.8500000000001</v>
      </c>
      <c r="O36" s="19">
        <v>0</v>
      </c>
      <c r="P36" s="19">
        <f t="shared" si="10"/>
        <v>3539.5</v>
      </c>
      <c r="Q36" s="19">
        <f t="shared" si="11"/>
        <v>1000.15</v>
      </c>
      <c r="R36" s="19">
        <f t="shared" si="0"/>
        <v>2539.3500000000004</v>
      </c>
      <c r="S36" s="20">
        <f t="shared" si="8"/>
        <v>15499.85</v>
      </c>
      <c r="T36" s="21">
        <v>111</v>
      </c>
    </row>
    <row r="37" spans="1:20" s="28" customFormat="1" ht="21" thickBot="1" x14ac:dyDescent="0.35">
      <c r="A37" s="14" t="s">
        <v>96</v>
      </c>
      <c r="B37" s="23" t="s">
        <v>97</v>
      </c>
      <c r="C37" s="24" t="s">
        <v>88</v>
      </c>
      <c r="D37" s="24" t="s">
        <v>98</v>
      </c>
      <c r="E37" s="24" t="s">
        <v>36</v>
      </c>
      <c r="F37" s="25" t="s">
        <v>37</v>
      </c>
      <c r="G37" s="26">
        <v>25000</v>
      </c>
      <c r="H37" s="19">
        <v>0</v>
      </c>
      <c r="I37" s="19">
        <v>25</v>
      </c>
      <c r="J37" s="19">
        <f t="shared" si="1"/>
        <v>717.5</v>
      </c>
      <c r="K37" s="19">
        <f t="shared" si="2"/>
        <v>1775</v>
      </c>
      <c r="L37" s="19">
        <f t="shared" si="9"/>
        <v>300</v>
      </c>
      <c r="M37" s="19">
        <f t="shared" si="4"/>
        <v>760</v>
      </c>
      <c r="N37" s="19">
        <f t="shared" si="5"/>
        <v>1772.5000000000002</v>
      </c>
      <c r="O37" s="19">
        <v>0</v>
      </c>
      <c r="P37" s="19">
        <f t="shared" si="10"/>
        <v>5350</v>
      </c>
      <c r="Q37" s="19">
        <f t="shared" si="11"/>
        <v>1502.5</v>
      </c>
      <c r="R37" s="19">
        <f t="shared" si="0"/>
        <v>3847.5</v>
      </c>
      <c r="S37" s="27">
        <f t="shared" si="8"/>
        <v>23497.5</v>
      </c>
      <c r="T37" s="21">
        <v>111</v>
      </c>
    </row>
    <row r="38" spans="1:20" s="28" customFormat="1" ht="21" thickBot="1" x14ac:dyDescent="0.35">
      <c r="A38" s="14" t="s">
        <v>99</v>
      </c>
      <c r="B38" s="23" t="s">
        <v>100</v>
      </c>
      <c r="C38" s="24" t="s">
        <v>88</v>
      </c>
      <c r="D38" s="24" t="s">
        <v>55</v>
      </c>
      <c r="E38" s="24" t="s">
        <v>36</v>
      </c>
      <c r="F38" s="25" t="s">
        <v>37</v>
      </c>
      <c r="G38" s="26">
        <v>23100</v>
      </c>
      <c r="H38" s="19">
        <v>0</v>
      </c>
      <c r="I38" s="19">
        <v>25</v>
      </c>
      <c r="J38" s="19">
        <f t="shared" si="1"/>
        <v>662.97</v>
      </c>
      <c r="K38" s="19">
        <f t="shared" si="2"/>
        <v>1640.1</v>
      </c>
      <c r="L38" s="19">
        <f>+G38*1.2%</f>
        <v>277.2</v>
      </c>
      <c r="M38" s="19">
        <f>+G38*3.04%</f>
        <v>702.24</v>
      </c>
      <c r="N38" s="19">
        <f>+G38*7.09%</f>
        <v>1637.7900000000002</v>
      </c>
      <c r="O38" s="19">
        <v>0</v>
      </c>
      <c r="P38" s="19">
        <f>+H38+I38+J38+K38+L38+M38+N38+O38</f>
        <v>4945.2999999999993</v>
      </c>
      <c r="Q38" s="19">
        <f t="shared" si="11"/>
        <v>1390.21</v>
      </c>
      <c r="R38" s="19">
        <f>+K38+L38+N38</f>
        <v>3555.09</v>
      </c>
      <c r="S38" s="27">
        <f t="shared" si="8"/>
        <v>21709.79</v>
      </c>
      <c r="T38" s="21">
        <v>111</v>
      </c>
    </row>
    <row r="39" spans="1:20" s="28" customFormat="1" ht="21" thickBot="1" x14ac:dyDescent="0.35">
      <c r="A39" s="14" t="s">
        <v>101</v>
      </c>
      <c r="B39" s="23" t="s">
        <v>102</v>
      </c>
      <c r="C39" s="24" t="s">
        <v>103</v>
      </c>
      <c r="D39" s="24" t="s">
        <v>104</v>
      </c>
      <c r="E39" s="24" t="s">
        <v>31</v>
      </c>
      <c r="F39" s="25" t="s">
        <v>37</v>
      </c>
      <c r="G39" s="26">
        <v>29800</v>
      </c>
      <c r="H39" s="19">
        <v>0</v>
      </c>
      <c r="I39" s="19">
        <v>25</v>
      </c>
      <c r="J39" s="19">
        <f t="shared" si="1"/>
        <v>855.26</v>
      </c>
      <c r="K39" s="19">
        <f t="shared" si="2"/>
        <v>2115.8000000000002</v>
      </c>
      <c r="L39" s="19">
        <f t="shared" si="9"/>
        <v>357.6</v>
      </c>
      <c r="M39" s="19">
        <f t="shared" si="4"/>
        <v>905.92</v>
      </c>
      <c r="N39" s="19">
        <f t="shared" si="5"/>
        <v>2112.8200000000002</v>
      </c>
      <c r="O39" s="19">
        <v>0</v>
      </c>
      <c r="P39" s="19">
        <f t="shared" si="10"/>
        <v>6372.4</v>
      </c>
      <c r="Q39" s="19">
        <f t="shared" si="11"/>
        <v>1786.18</v>
      </c>
      <c r="R39" s="19">
        <f t="shared" si="0"/>
        <v>4586.22</v>
      </c>
      <c r="S39" s="27">
        <f t="shared" si="8"/>
        <v>28013.82</v>
      </c>
      <c r="T39" s="21">
        <v>111</v>
      </c>
    </row>
    <row r="40" spans="1:20" s="28" customFormat="1" ht="21" thickBot="1" x14ac:dyDescent="0.35">
      <c r="A40" s="14" t="s">
        <v>105</v>
      </c>
      <c r="B40" s="23" t="s">
        <v>106</v>
      </c>
      <c r="C40" s="24" t="s">
        <v>107</v>
      </c>
      <c r="D40" s="24" t="s">
        <v>108</v>
      </c>
      <c r="E40" s="24" t="s">
        <v>31</v>
      </c>
      <c r="F40" s="25" t="s">
        <v>42</v>
      </c>
      <c r="G40" s="26">
        <v>100000</v>
      </c>
      <c r="H40" s="19">
        <v>12105.44</v>
      </c>
      <c r="I40" s="19">
        <v>25</v>
      </c>
      <c r="J40" s="19">
        <f t="shared" si="1"/>
        <v>2870</v>
      </c>
      <c r="K40" s="19">
        <f t="shared" si="2"/>
        <v>7100</v>
      </c>
      <c r="L40" s="19">
        <v>647.14</v>
      </c>
      <c r="M40" s="19">
        <f t="shared" si="4"/>
        <v>3040</v>
      </c>
      <c r="N40" s="19">
        <f t="shared" si="5"/>
        <v>7090.0000000000009</v>
      </c>
      <c r="O40" s="19">
        <v>0</v>
      </c>
      <c r="P40" s="19">
        <f t="shared" si="10"/>
        <v>32877.58</v>
      </c>
      <c r="Q40" s="19">
        <f t="shared" si="11"/>
        <v>18040.439999999999</v>
      </c>
      <c r="R40" s="19">
        <f t="shared" si="0"/>
        <v>14837.140000000001</v>
      </c>
      <c r="S40" s="20">
        <f t="shared" si="8"/>
        <v>81959.56</v>
      </c>
      <c r="T40" s="21">
        <v>111</v>
      </c>
    </row>
    <row r="41" spans="1:20" s="28" customFormat="1" ht="21" thickBot="1" x14ac:dyDescent="0.35">
      <c r="A41" s="14" t="s">
        <v>109</v>
      </c>
      <c r="B41" s="23" t="s">
        <v>110</v>
      </c>
      <c r="C41" s="24" t="s">
        <v>107</v>
      </c>
      <c r="D41" s="24" t="s">
        <v>111</v>
      </c>
      <c r="E41" s="24" t="s">
        <v>36</v>
      </c>
      <c r="F41" s="25" t="s">
        <v>46</v>
      </c>
      <c r="G41" s="26">
        <v>31500</v>
      </c>
      <c r="H41" s="19">
        <v>0</v>
      </c>
      <c r="I41" s="19">
        <v>25</v>
      </c>
      <c r="J41" s="19">
        <f t="shared" si="1"/>
        <v>904.05</v>
      </c>
      <c r="K41" s="19">
        <f t="shared" si="2"/>
        <v>2236.5</v>
      </c>
      <c r="L41" s="19">
        <f t="shared" si="9"/>
        <v>378</v>
      </c>
      <c r="M41" s="19">
        <f t="shared" si="4"/>
        <v>957.6</v>
      </c>
      <c r="N41" s="19">
        <f t="shared" si="5"/>
        <v>2233.3500000000004</v>
      </c>
      <c r="O41" s="19">
        <v>0</v>
      </c>
      <c r="P41" s="19">
        <f t="shared" si="10"/>
        <v>6734.5000000000009</v>
      </c>
      <c r="Q41" s="19">
        <f t="shared" si="11"/>
        <v>1886.65</v>
      </c>
      <c r="R41" s="19">
        <f t="shared" si="0"/>
        <v>4847.8500000000004</v>
      </c>
      <c r="S41" s="27">
        <f t="shared" si="8"/>
        <v>29613.35</v>
      </c>
      <c r="T41" s="21">
        <v>111</v>
      </c>
    </row>
    <row r="42" spans="1:20" s="29" customFormat="1" ht="21" thickBot="1" x14ac:dyDescent="0.35">
      <c r="A42" s="14" t="s">
        <v>112</v>
      </c>
      <c r="B42" s="23" t="s">
        <v>113</v>
      </c>
      <c r="C42" s="24" t="s">
        <v>107</v>
      </c>
      <c r="D42" s="24" t="s">
        <v>114</v>
      </c>
      <c r="E42" s="24" t="s">
        <v>31</v>
      </c>
      <c r="F42" s="25" t="s">
        <v>46</v>
      </c>
      <c r="G42" s="26">
        <v>21052.5</v>
      </c>
      <c r="H42" s="19">
        <v>0</v>
      </c>
      <c r="I42" s="19">
        <v>25</v>
      </c>
      <c r="J42" s="19">
        <f t="shared" si="1"/>
        <v>604.21</v>
      </c>
      <c r="K42" s="19">
        <f t="shared" si="2"/>
        <v>1494.73</v>
      </c>
      <c r="L42" s="19">
        <f t="shared" si="9"/>
        <v>252.63</v>
      </c>
      <c r="M42" s="19">
        <f t="shared" si="4"/>
        <v>639.99599999999998</v>
      </c>
      <c r="N42" s="19">
        <f t="shared" si="5"/>
        <v>1492.6222500000001</v>
      </c>
      <c r="O42" s="19">
        <v>0</v>
      </c>
      <c r="P42" s="19">
        <f t="shared" si="10"/>
        <v>4509.1882500000002</v>
      </c>
      <c r="Q42" s="19">
        <f>ROUNDUP(H42+I42+J42+M42+O42,2)</f>
        <v>1269.21</v>
      </c>
      <c r="R42" s="19">
        <f t="shared" si="0"/>
        <v>3239.98225</v>
      </c>
      <c r="S42" s="27">
        <f t="shared" si="8"/>
        <v>19783.29</v>
      </c>
      <c r="T42" s="21">
        <v>111</v>
      </c>
    </row>
    <row r="43" spans="1:20" s="28" customFormat="1" ht="21" thickBot="1" x14ac:dyDescent="0.35">
      <c r="A43" s="14" t="s">
        <v>115</v>
      </c>
      <c r="B43" s="23" t="s">
        <v>116</v>
      </c>
      <c r="C43" s="24" t="s">
        <v>107</v>
      </c>
      <c r="D43" s="24" t="s">
        <v>55</v>
      </c>
      <c r="E43" s="24" t="s">
        <v>36</v>
      </c>
      <c r="F43" s="25" t="s">
        <v>37</v>
      </c>
      <c r="G43" s="26">
        <v>16500</v>
      </c>
      <c r="H43" s="19">
        <v>0</v>
      </c>
      <c r="I43" s="19">
        <v>25</v>
      </c>
      <c r="J43" s="19">
        <f t="shared" si="1"/>
        <v>473.55</v>
      </c>
      <c r="K43" s="19">
        <f t="shared" si="2"/>
        <v>1171.5</v>
      </c>
      <c r="L43" s="19">
        <f>+G43*1.2%</f>
        <v>198</v>
      </c>
      <c r="M43" s="19">
        <f>+G43*3.04%</f>
        <v>501.6</v>
      </c>
      <c r="N43" s="19">
        <f>+G43*7.09%</f>
        <v>1169.8500000000001</v>
      </c>
      <c r="O43" s="19">
        <v>0</v>
      </c>
      <c r="P43" s="19">
        <f>+H43+I43+J43+K43+L43+M43+N43+O43</f>
        <v>3539.5</v>
      </c>
      <c r="Q43" s="19">
        <f t="shared" si="11"/>
        <v>1000.15</v>
      </c>
      <c r="R43" s="19">
        <f>+K43+L43+N43</f>
        <v>2539.3500000000004</v>
      </c>
      <c r="S43" s="27">
        <f t="shared" si="8"/>
        <v>15499.85</v>
      </c>
      <c r="T43" s="21">
        <v>111</v>
      </c>
    </row>
    <row r="44" spans="1:20" s="28" customFormat="1" ht="21" thickBot="1" x14ac:dyDescent="0.35">
      <c r="A44" s="14" t="s">
        <v>117</v>
      </c>
      <c r="B44" s="23" t="s">
        <v>118</v>
      </c>
      <c r="C44" s="24" t="s">
        <v>119</v>
      </c>
      <c r="D44" s="24" t="s">
        <v>120</v>
      </c>
      <c r="E44" s="24" t="s">
        <v>31</v>
      </c>
      <c r="F44" s="25" t="s">
        <v>62</v>
      </c>
      <c r="G44" s="26">
        <v>60000</v>
      </c>
      <c r="H44" s="19">
        <v>3486.65</v>
      </c>
      <c r="I44" s="19">
        <v>25</v>
      </c>
      <c r="J44" s="19">
        <f t="shared" si="1"/>
        <v>1722</v>
      </c>
      <c r="K44" s="19">
        <f t="shared" si="2"/>
        <v>4260</v>
      </c>
      <c r="L44" s="19">
        <v>647.14</v>
      </c>
      <c r="M44" s="19">
        <f t="shared" si="4"/>
        <v>1824</v>
      </c>
      <c r="N44" s="19">
        <f t="shared" si="5"/>
        <v>4254</v>
      </c>
      <c r="O44" s="19">
        <v>2410</v>
      </c>
      <c r="P44" s="19">
        <f t="shared" si="10"/>
        <v>18628.79</v>
      </c>
      <c r="Q44" s="19">
        <f t="shared" si="11"/>
        <v>9467.65</v>
      </c>
      <c r="R44" s="19">
        <f t="shared" si="0"/>
        <v>9161.14</v>
      </c>
      <c r="S44" s="27">
        <f t="shared" si="8"/>
        <v>50532.35</v>
      </c>
      <c r="T44" s="21">
        <v>111</v>
      </c>
    </row>
    <row r="45" spans="1:20" s="28" customFormat="1" ht="21" thickBot="1" x14ac:dyDescent="0.35">
      <c r="A45" s="14" t="s">
        <v>121</v>
      </c>
      <c r="B45" s="23" t="s">
        <v>122</v>
      </c>
      <c r="C45" s="24" t="s">
        <v>119</v>
      </c>
      <c r="D45" s="24" t="s">
        <v>123</v>
      </c>
      <c r="E45" s="24" t="s">
        <v>31</v>
      </c>
      <c r="F45" s="25" t="s">
        <v>37</v>
      </c>
      <c r="G45" s="26">
        <v>35000</v>
      </c>
      <c r="H45" s="19">
        <v>0</v>
      </c>
      <c r="I45" s="19">
        <v>25</v>
      </c>
      <c r="J45" s="19">
        <f t="shared" si="1"/>
        <v>1004.5</v>
      </c>
      <c r="K45" s="19">
        <f t="shared" si="2"/>
        <v>2485</v>
      </c>
      <c r="L45" s="19">
        <f t="shared" si="9"/>
        <v>420</v>
      </c>
      <c r="M45" s="19">
        <f t="shared" si="4"/>
        <v>1064</v>
      </c>
      <c r="N45" s="19">
        <f t="shared" si="5"/>
        <v>2481.5</v>
      </c>
      <c r="O45" s="19">
        <v>0</v>
      </c>
      <c r="P45" s="19">
        <f t="shared" si="10"/>
        <v>7480</v>
      </c>
      <c r="Q45" s="19">
        <f t="shared" si="11"/>
        <v>2093.5</v>
      </c>
      <c r="R45" s="19">
        <f t="shared" si="0"/>
        <v>5386.5</v>
      </c>
      <c r="S45" s="27">
        <f t="shared" si="8"/>
        <v>32906.5</v>
      </c>
      <c r="T45" s="21">
        <v>111</v>
      </c>
    </row>
    <row r="46" spans="1:20" s="28" customFormat="1" ht="41.25" thickBot="1" x14ac:dyDescent="0.35">
      <c r="A46" s="14" t="s">
        <v>124</v>
      </c>
      <c r="B46" s="23" t="s">
        <v>125</v>
      </c>
      <c r="C46" s="24" t="s">
        <v>119</v>
      </c>
      <c r="D46" s="24" t="s">
        <v>126</v>
      </c>
      <c r="E46" s="24" t="s">
        <v>36</v>
      </c>
      <c r="F46" s="25" t="s">
        <v>62</v>
      </c>
      <c r="G46" s="26">
        <v>31500</v>
      </c>
      <c r="H46" s="19">
        <v>0</v>
      </c>
      <c r="I46" s="19">
        <v>25</v>
      </c>
      <c r="J46" s="19">
        <f t="shared" si="1"/>
        <v>904.05</v>
      </c>
      <c r="K46" s="19">
        <f t="shared" si="2"/>
        <v>2236.5</v>
      </c>
      <c r="L46" s="19">
        <v>647.14</v>
      </c>
      <c r="M46" s="19">
        <f t="shared" si="4"/>
        <v>957.6</v>
      </c>
      <c r="N46" s="19">
        <f t="shared" si="5"/>
        <v>2233.3500000000004</v>
      </c>
      <c r="O46" s="19">
        <v>433</v>
      </c>
      <c r="P46" s="19">
        <f t="shared" si="10"/>
        <v>7436.64</v>
      </c>
      <c r="Q46" s="19">
        <f t="shared" si="11"/>
        <v>2319.65</v>
      </c>
      <c r="R46" s="19">
        <f t="shared" si="0"/>
        <v>5116.99</v>
      </c>
      <c r="S46" s="27">
        <f t="shared" si="8"/>
        <v>29180.35</v>
      </c>
      <c r="T46" s="21">
        <v>111</v>
      </c>
    </row>
    <row r="47" spans="1:20" s="28" customFormat="1" ht="21" thickBot="1" x14ac:dyDescent="0.35">
      <c r="A47" s="14" t="s">
        <v>127</v>
      </c>
      <c r="B47" s="23" t="s">
        <v>128</v>
      </c>
      <c r="C47" s="24" t="s">
        <v>119</v>
      </c>
      <c r="D47" s="24" t="s">
        <v>129</v>
      </c>
      <c r="E47" s="24" t="s">
        <v>31</v>
      </c>
      <c r="F47" s="25" t="s">
        <v>62</v>
      </c>
      <c r="G47" s="26">
        <v>13200</v>
      </c>
      <c r="H47" s="19">
        <v>0</v>
      </c>
      <c r="I47" s="19">
        <v>25</v>
      </c>
      <c r="J47" s="19">
        <f t="shared" si="1"/>
        <v>378.84</v>
      </c>
      <c r="K47" s="19">
        <f t="shared" si="2"/>
        <v>937.2</v>
      </c>
      <c r="L47" s="19">
        <f t="shared" si="9"/>
        <v>158.4</v>
      </c>
      <c r="M47" s="19">
        <f t="shared" si="4"/>
        <v>401.28</v>
      </c>
      <c r="N47" s="19">
        <f t="shared" si="5"/>
        <v>935.88000000000011</v>
      </c>
      <c r="O47" s="19">
        <v>0</v>
      </c>
      <c r="P47" s="19">
        <f t="shared" si="10"/>
        <v>2836.6000000000004</v>
      </c>
      <c r="Q47" s="19">
        <f t="shared" si="11"/>
        <v>805.12</v>
      </c>
      <c r="R47" s="19">
        <f t="shared" si="0"/>
        <v>2031.4800000000002</v>
      </c>
      <c r="S47" s="27">
        <f t="shared" si="8"/>
        <v>12394.88</v>
      </c>
      <c r="T47" s="21">
        <v>111</v>
      </c>
    </row>
    <row r="48" spans="1:20" s="28" customFormat="1" ht="21" thickBot="1" x14ac:dyDescent="0.35">
      <c r="A48" s="14" t="s">
        <v>130</v>
      </c>
      <c r="B48" s="23" t="s">
        <v>131</v>
      </c>
      <c r="C48" s="24" t="s">
        <v>119</v>
      </c>
      <c r="D48" s="24" t="s">
        <v>98</v>
      </c>
      <c r="E48" s="24" t="s">
        <v>36</v>
      </c>
      <c r="F48" s="25" t="s">
        <v>37</v>
      </c>
      <c r="G48" s="26">
        <v>25000</v>
      </c>
      <c r="H48" s="19">
        <v>0</v>
      </c>
      <c r="I48" s="19">
        <v>25</v>
      </c>
      <c r="J48" s="19">
        <f t="shared" si="1"/>
        <v>717.5</v>
      </c>
      <c r="K48" s="19">
        <f t="shared" si="2"/>
        <v>1775</v>
      </c>
      <c r="L48" s="19">
        <f t="shared" si="9"/>
        <v>300</v>
      </c>
      <c r="M48" s="19">
        <f t="shared" si="4"/>
        <v>760</v>
      </c>
      <c r="N48" s="19">
        <f t="shared" si="5"/>
        <v>1772.5000000000002</v>
      </c>
      <c r="O48" s="19">
        <v>0</v>
      </c>
      <c r="P48" s="19">
        <f t="shared" si="10"/>
        <v>5350</v>
      </c>
      <c r="Q48" s="19">
        <f t="shared" si="11"/>
        <v>1502.5</v>
      </c>
      <c r="R48" s="19">
        <f t="shared" si="0"/>
        <v>3847.5</v>
      </c>
      <c r="S48" s="27">
        <f t="shared" si="8"/>
        <v>23497.5</v>
      </c>
      <c r="T48" s="21">
        <v>111</v>
      </c>
    </row>
    <row r="49" spans="1:20" s="28" customFormat="1" ht="21" thickBot="1" x14ac:dyDescent="0.35">
      <c r="A49" s="14" t="s">
        <v>132</v>
      </c>
      <c r="B49" s="23" t="s">
        <v>133</v>
      </c>
      <c r="C49" s="24" t="s">
        <v>119</v>
      </c>
      <c r="D49" s="24" t="s">
        <v>134</v>
      </c>
      <c r="E49" s="24" t="s">
        <v>36</v>
      </c>
      <c r="F49" s="25" t="s">
        <v>37</v>
      </c>
      <c r="G49" s="26">
        <v>30000</v>
      </c>
      <c r="H49" s="19">
        <v>0</v>
      </c>
      <c r="I49" s="19">
        <v>25</v>
      </c>
      <c r="J49" s="19">
        <f t="shared" si="1"/>
        <v>861</v>
      </c>
      <c r="K49" s="19">
        <f t="shared" si="2"/>
        <v>2130</v>
      </c>
      <c r="L49" s="19">
        <f t="shared" si="9"/>
        <v>360</v>
      </c>
      <c r="M49" s="19">
        <f t="shared" si="4"/>
        <v>912</v>
      </c>
      <c r="N49" s="19">
        <f t="shared" si="5"/>
        <v>2127</v>
      </c>
      <c r="O49" s="19">
        <v>1</v>
      </c>
      <c r="P49" s="19">
        <f t="shared" si="10"/>
        <v>6416</v>
      </c>
      <c r="Q49" s="19">
        <f t="shared" si="11"/>
        <v>1799</v>
      </c>
      <c r="R49" s="19">
        <f t="shared" si="0"/>
        <v>4617</v>
      </c>
      <c r="S49" s="27">
        <f t="shared" si="8"/>
        <v>28201</v>
      </c>
      <c r="T49" s="21">
        <v>111</v>
      </c>
    </row>
    <row r="50" spans="1:20" s="28" customFormat="1" ht="21" thickBot="1" x14ac:dyDescent="0.35">
      <c r="A50" s="14" t="s">
        <v>135</v>
      </c>
      <c r="B50" s="23" t="s">
        <v>136</v>
      </c>
      <c r="C50" s="24" t="s">
        <v>137</v>
      </c>
      <c r="D50" s="24" t="s">
        <v>138</v>
      </c>
      <c r="E50" s="24" t="s">
        <v>36</v>
      </c>
      <c r="F50" s="25" t="s">
        <v>46</v>
      </c>
      <c r="G50" s="26">
        <v>60000</v>
      </c>
      <c r="H50" s="19">
        <v>3486.65</v>
      </c>
      <c r="I50" s="19">
        <v>25</v>
      </c>
      <c r="J50" s="19">
        <f t="shared" si="1"/>
        <v>1722</v>
      </c>
      <c r="K50" s="19">
        <f t="shared" si="2"/>
        <v>4260</v>
      </c>
      <c r="L50" s="19">
        <v>647.14</v>
      </c>
      <c r="M50" s="19">
        <f t="shared" si="4"/>
        <v>1824</v>
      </c>
      <c r="N50" s="19">
        <f t="shared" si="5"/>
        <v>4254</v>
      </c>
      <c r="O50" s="19">
        <v>0</v>
      </c>
      <c r="P50" s="19">
        <f t="shared" si="10"/>
        <v>16218.789999999999</v>
      </c>
      <c r="Q50" s="19">
        <f t="shared" si="11"/>
        <v>7057.65</v>
      </c>
      <c r="R50" s="19">
        <f t="shared" si="0"/>
        <v>9161.14</v>
      </c>
      <c r="S50" s="27">
        <f t="shared" si="8"/>
        <v>52942.35</v>
      </c>
      <c r="T50" s="21">
        <v>111</v>
      </c>
    </row>
    <row r="51" spans="1:20" s="28" customFormat="1" ht="21" thickBot="1" x14ac:dyDescent="0.35">
      <c r="A51" s="14" t="s">
        <v>139</v>
      </c>
      <c r="B51" s="23" t="s">
        <v>140</v>
      </c>
      <c r="C51" s="24" t="s">
        <v>137</v>
      </c>
      <c r="D51" s="24" t="s">
        <v>141</v>
      </c>
      <c r="E51" s="24" t="s">
        <v>36</v>
      </c>
      <c r="F51" s="25" t="s">
        <v>46</v>
      </c>
      <c r="G51" s="26">
        <v>31500</v>
      </c>
      <c r="H51" s="19">
        <v>0</v>
      </c>
      <c r="I51" s="19">
        <v>25</v>
      </c>
      <c r="J51" s="19">
        <f t="shared" si="1"/>
        <v>904.05</v>
      </c>
      <c r="K51" s="19">
        <f t="shared" si="2"/>
        <v>2236.5</v>
      </c>
      <c r="L51" s="19">
        <f t="shared" si="9"/>
        <v>378</v>
      </c>
      <c r="M51" s="19">
        <f t="shared" si="4"/>
        <v>957.6</v>
      </c>
      <c r="N51" s="19">
        <f t="shared" si="5"/>
        <v>2233.3500000000004</v>
      </c>
      <c r="O51" s="19">
        <v>0</v>
      </c>
      <c r="P51" s="19">
        <f t="shared" si="10"/>
        <v>6734.5000000000009</v>
      </c>
      <c r="Q51" s="19">
        <f t="shared" si="11"/>
        <v>1886.65</v>
      </c>
      <c r="R51" s="19">
        <f t="shared" si="0"/>
        <v>4847.8500000000004</v>
      </c>
      <c r="S51" s="27">
        <f t="shared" si="8"/>
        <v>29613.35</v>
      </c>
      <c r="T51" s="21">
        <v>111</v>
      </c>
    </row>
    <row r="52" spans="1:20" s="28" customFormat="1" ht="21" thickBot="1" x14ac:dyDescent="0.35">
      <c r="A52" s="14" t="s">
        <v>142</v>
      </c>
      <c r="B52" s="23" t="s">
        <v>143</v>
      </c>
      <c r="C52" s="24" t="s">
        <v>137</v>
      </c>
      <c r="D52" s="24" t="s">
        <v>144</v>
      </c>
      <c r="E52" s="24" t="s">
        <v>36</v>
      </c>
      <c r="F52" s="25" t="s">
        <v>46</v>
      </c>
      <c r="G52" s="26">
        <v>10000</v>
      </c>
      <c r="H52" s="19">
        <v>0</v>
      </c>
      <c r="I52" s="19">
        <v>25</v>
      </c>
      <c r="J52" s="19">
        <f t="shared" si="1"/>
        <v>287</v>
      </c>
      <c r="K52" s="19">
        <f t="shared" si="2"/>
        <v>710</v>
      </c>
      <c r="L52" s="19">
        <f>+G52*1.2%</f>
        <v>120</v>
      </c>
      <c r="M52" s="19">
        <f>+G52*3.04%</f>
        <v>304</v>
      </c>
      <c r="N52" s="19">
        <f>+G52*7.09%</f>
        <v>709</v>
      </c>
      <c r="O52" s="19">
        <v>2380.2399999999998</v>
      </c>
      <c r="P52" s="19">
        <f>+H52+I52+J52+K52+L52+M52+N52+O52</f>
        <v>4535.24</v>
      </c>
      <c r="Q52" s="19">
        <f t="shared" si="11"/>
        <v>2996.24</v>
      </c>
      <c r="R52" s="19">
        <f>+K52+L52+N52</f>
        <v>1539</v>
      </c>
      <c r="S52" s="27">
        <f t="shared" si="8"/>
        <v>7003.76</v>
      </c>
      <c r="T52" s="21">
        <v>111</v>
      </c>
    </row>
    <row r="53" spans="1:20" s="28" customFormat="1" ht="21" thickBot="1" x14ac:dyDescent="0.35">
      <c r="A53" s="14" t="s">
        <v>145</v>
      </c>
      <c r="B53" s="23" t="s">
        <v>146</v>
      </c>
      <c r="C53" s="24" t="s">
        <v>137</v>
      </c>
      <c r="D53" s="24" t="s">
        <v>55</v>
      </c>
      <c r="E53" s="24" t="s">
        <v>36</v>
      </c>
      <c r="F53" s="25" t="s">
        <v>37</v>
      </c>
      <c r="G53" s="26">
        <v>15000</v>
      </c>
      <c r="H53" s="19">
        <v>0</v>
      </c>
      <c r="I53" s="19">
        <v>25</v>
      </c>
      <c r="J53" s="19">
        <f t="shared" si="1"/>
        <v>430.5</v>
      </c>
      <c r="K53" s="19">
        <f t="shared" si="2"/>
        <v>1065</v>
      </c>
      <c r="L53" s="19">
        <f>+G53*1.2%</f>
        <v>180</v>
      </c>
      <c r="M53" s="19">
        <f>+G53*3.04%</f>
        <v>456</v>
      </c>
      <c r="N53" s="19">
        <f>+G53*7.09%</f>
        <v>1063.5</v>
      </c>
      <c r="O53" s="19">
        <v>0</v>
      </c>
      <c r="P53" s="19">
        <f>+H53+I53+J53+K53+L53+M53+N53+O53</f>
        <v>3220</v>
      </c>
      <c r="Q53" s="19">
        <f t="shared" si="11"/>
        <v>911.5</v>
      </c>
      <c r="R53" s="19">
        <f>+K53+L53+N53</f>
        <v>2308.5</v>
      </c>
      <c r="S53" s="27">
        <f t="shared" si="8"/>
        <v>14088.5</v>
      </c>
      <c r="T53" s="21">
        <v>111</v>
      </c>
    </row>
    <row r="54" spans="1:20" s="28" customFormat="1" ht="21" thickBot="1" x14ac:dyDescent="0.35">
      <c r="A54" s="14" t="s">
        <v>147</v>
      </c>
      <c r="B54" s="23" t="s">
        <v>148</v>
      </c>
      <c r="C54" s="24" t="s">
        <v>137</v>
      </c>
      <c r="D54" s="24" t="s">
        <v>149</v>
      </c>
      <c r="E54" s="24" t="s">
        <v>31</v>
      </c>
      <c r="F54" s="25" t="s">
        <v>37</v>
      </c>
      <c r="G54" s="26">
        <v>16500</v>
      </c>
      <c r="H54" s="19">
        <v>0</v>
      </c>
      <c r="I54" s="19">
        <v>25</v>
      </c>
      <c r="J54" s="19">
        <f t="shared" si="1"/>
        <v>473.55</v>
      </c>
      <c r="K54" s="19">
        <f t="shared" si="2"/>
        <v>1171.5</v>
      </c>
      <c r="L54" s="19">
        <f t="shared" si="9"/>
        <v>198</v>
      </c>
      <c r="M54" s="19">
        <f t="shared" si="4"/>
        <v>501.6</v>
      </c>
      <c r="N54" s="19">
        <f t="shared" si="5"/>
        <v>1169.8500000000001</v>
      </c>
      <c r="O54" s="19">
        <v>1190.1199999999999</v>
      </c>
      <c r="P54" s="19">
        <f t="shared" si="10"/>
        <v>4729.62</v>
      </c>
      <c r="Q54" s="19">
        <f t="shared" si="11"/>
        <v>2190.27</v>
      </c>
      <c r="R54" s="19">
        <f t="shared" si="0"/>
        <v>2539.3500000000004</v>
      </c>
      <c r="S54" s="27">
        <f t="shared" si="8"/>
        <v>14309.73</v>
      </c>
      <c r="T54" s="21">
        <v>111</v>
      </c>
    </row>
    <row r="55" spans="1:20" s="28" customFormat="1" ht="21" thickBot="1" x14ac:dyDescent="0.35">
      <c r="A55" s="14" t="s">
        <v>150</v>
      </c>
      <c r="B55" s="23" t="s">
        <v>151</v>
      </c>
      <c r="C55" s="24" t="s">
        <v>137</v>
      </c>
      <c r="D55" s="24" t="s">
        <v>152</v>
      </c>
      <c r="E55" s="24" t="s">
        <v>36</v>
      </c>
      <c r="F55" s="25" t="s">
        <v>62</v>
      </c>
      <c r="G55" s="26">
        <v>15400</v>
      </c>
      <c r="H55" s="19">
        <v>0</v>
      </c>
      <c r="I55" s="19">
        <v>25</v>
      </c>
      <c r="J55" s="19">
        <f t="shared" si="1"/>
        <v>441.98</v>
      </c>
      <c r="K55" s="19">
        <f t="shared" si="2"/>
        <v>1093.4000000000001</v>
      </c>
      <c r="L55" s="19">
        <f t="shared" si="9"/>
        <v>184.8</v>
      </c>
      <c r="M55" s="19">
        <f t="shared" si="4"/>
        <v>468.16</v>
      </c>
      <c r="N55" s="19">
        <f t="shared" si="5"/>
        <v>1091.8600000000001</v>
      </c>
      <c r="O55" s="19">
        <v>0</v>
      </c>
      <c r="P55" s="19">
        <f t="shared" si="10"/>
        <v>3305.2000000000003</v>
      </c>
      <c r="Q55" s="19">
        <f t="shared" si="11"/>
        <v>935.14</v>
      </c>
      <c r="R55" s="19">
        <f t="shared" si="0"/>
        <v>2370.0600000000004</v>
      </c>
      <c r="S55" s="27">
        <f t="shared" si="8"/>
        <v>14464.86</v>
      </c>
      <c r="T55" s="21">
        <v>111</v>
      </c>
    </row>
    <row r="56" spans="1:20" s="28" customFormat="1" ht="21" thickBot="1" x14ac:dyDescent="0.35">
      <c r="A56" s="14" t="s">
        <v>153</v>
      </c>
      <c r="B56" s="23" t="s">
        <v>154</v>
      </c>
      <c r="C56" s="24" t="s">
        <v>137</v>
      </c>
      <c r="D56" s="24" t="s">
        <v>155</v>
      </c>
      <c r="E56" s="24" t="s">
        <v>36</v>
      </c>
      <c r="F56" s="25" t="s">
        <v>37</v>
      </c>
      <c r="G56" s="26">
        <v>16500</v>
      </c>
      <c r="H56" s="19">
        <v>0</v>
      </c>
      <c r="I56" s="19">
        <v>25</v>
      </c>
      <c r="J56" s="19">
        <f t="shared" si="1"/>
        <v>473.55</v>
      </c>
      <c r="K56" s="19">
        <f t="shared" si="2"/>
        <v>1171.5</v>
      </c>
      <c r="L56" s="19">
        <f t="shared" si="9"/>
        <v>198</v>
      </c>
      <c r="M56" s="19">
        <f t="shared" si="4"/>
        <v>501.6</v>
      </c>
      <c r="N56" s="19">
        <f t="shared" si="5"/>
        <v>1169.8500000000001</v>
      </c>
      <c r="O56" s="19">
        <v>0</v>
      </c>
      <c r="P56" s="19">
        <f t="shared" si="10"/>
        <v>3539.5</v>
      </c>
      <c r="Q56" s="19">
        <f t="shared" si="11"/>
        <v>1000.15</v>
      </c>
      <c r="R56" s="19">
        <f t="shared" si="0"/>
        <v>2539.3500000000004</v>
      </c>
      <c r="S56" s="27">
        <f t="shared" si="8"/>
        <v>15499.85</v>
      </c>
      <c r="T56" s="21">
        <v>111</v>
      </c>
    </row>
    <row r="57" spans="1:20" s="28" customFormat="1" ht="21" thickBot="1" x14ac:dyDescent="0.35">
      <c r="A57" s="14" t="s">
        <v>156</v>
      </c>
      <c r="B57" s="23" t="s">
        <v>157</v>
      </c>
      <c r="C57" s="24" t="s">
        <v>137</v>
      </c>
      <c r="D57" s="24" t="s">
        <v>158</v>
      </c>
      <c r="E57" s="24" t="s">
        <v>31</v>
      </c>
      <c r="F57" s="25" t="s">
        <v>37</v>
      </c>
      <c r="G57" s="26">
        <v>30000</v>
      </c>
      <c r="H57" s="19">
        <v>0</v>
      </c>
      <c r="I57" s="19">
        <v>25</v>
      </c>
      <c r="J57" s="19">
        <f t="shared" si="1"/>
        <v>861</v>
      </c>
      <c r="K57" s="19">
        <f t="shared" si="2"/>
        <v>2130</v>
      </c>
      <c r="L57" s="19">
        <f t="shared" si="9"/>
        <v>360</v>
      </c>
      <c r="M57" s="19">
        <f t="shared" si="4"/>
        <v>912</v>
      </c>
      <c r="N57" s="19">
        <f t="shared" si="5"/>
        <v>2127</v>
      </c>
      <c r="O57" s="19">
        <v>1</v>
      </c>
      <c r="P57" s="19">
        <f t="shared" si="10"/>
        <v>6416</v>
      </c>
      <c r="Q57" s="19">
        <f t="shared" si="11"/>
        <v>1799</v>
      </c>
      <c r="R57" s="19">
        <f t="shared" si="0"/>
        <v>4617</v>
      </c>
      <c r="S57" s="27">
        <f t="shared" si="8"/>
        <v>28201</v>
      </c>
      <c r="T57" s="21">
        <v>112</v>
      </c>
    </row>
    <row r="58" spans="1:20" s="28" customFormat="1" ht="21" thickBot="1" x14ac:dyDescent="0.35">
      <c r="A58" s="14" t="s">
        <v>159</v>
      </c>
      <c r="B58" s="23" t="s">
        <v>160</v>
      </c>
      <c r="C58" s="24" t="s">
        <v>137</v>
      </c>
      <c r="D58" s="24" t="s">
        <v>35</v>
      </c>
      <c r="E58" s="24" t="s">
        <v>36</v>
      </c>
      <c r="F58" s="25" t="s">
        <v>37</v>
      </c>
      <c r="G58" s="26">
        <v>2640</v>
      </c>
      <c r="H58" s="19">
        <v>0</v>
      </c>
      <c r="I58" s="19">
        <v>25</v>
      </c>
      <c r="J58" s="19">
        <f t="shared" si="1"/>
        <v>75.77000000000001</v>
      </c>
      <c r="K58" s="19">
        <f t="shared" si="2"/>
        <v>187.44</v>
      </c>
      <c r="L58" s="19">
        <f t="shared" si="9"/>
        <v>31.68</v>
      </c>
      <c r="M58" s="19">
        <f t="shared" si="4"/>
        <v>80.256</v>
      </c>
      <c r="N58" s="19">
        <f t="shared" si="5"/>
        <v>187.17600000000002</v>
      </c>
      <c r="O58" s="19">
        <v>2</v>
      </c>
      <c r="P58" s="19">
        <f t="shared" si="10"/>
        <v>589.32200000000012</v>
      </c>
      <c r="Q58" s="19">
        <f t="shared" si="11"/>
        <v>183.03</v>
      </c>
      <c r="R58" s="19">
        <f t="shared" si="0"/>
        <v>406.29600000000005</v>
      </c>
      <c r="S58" s="27">
        <f t="shared" si="8"/>
        <v>2456.9699999999998</v>
      </c>
      <c r="T58" s="21">
        <v>113</v>
      </c>
    </row>
    <row r="59" spans="1:20" s="28" customFormat="1" ht="21" thickBot="1" x14ac:dyDescent="0.35">
      <c r="A59" s="14" t="s">
        <v>161</v>
      </c>
      <c r="B59" s="23" t="s">
        <v>162</v>
      </c>
      <c r="C59" s="24" t="s">
        <v>163</v>
      </c>
      <c r="D59" s="24" t="s">
        <v>164</v>
      </c>
      <c r="E59" s="24" t="s">
        <v>31</v>
      </c>
      <c r="F59" s="25" t="s">
        <v>32</v>
      </c>
      <c r="G59" s="26">
        <v>100000</v>
      </c>
      <c r="H59" s="19">
        <v>12105.44</v>
      </c>
      <c r="I59" s="19">
        <v>25</v>
      </c>
      <c r="J59" s="19">
        <f t="shared" si="1"/>
        <v>2870</v>
      </c>
      <c r="K59" s="19">
        <f t="shared" si="2"/>
        <v>7100</v>
      </c>
      <c r="L59" s="19">
        <v>647.14</v>
      </c>
      <c r="M59" s="19">
        <f t="shared" si="4"/>
        <v>3040</v>
      </c>
      <c r="N59" s="19">
        <f t="shared" si="5"/>
        <v>7090.0000000000009</v>
      </c>
      <c r="O59" s="19">
        <v>0</v>
      </c>
      <c r="P59" s="19">
        <f t="shared" si="10"/>
        <v>32877.58</v>
      </c>
      <c r="Q59" s="19">
        <f t="shared" si="11"/>
        <v>18040.439999999999</v>
      </c>
      <c r="R59" s="19">
        <f t="shared" si="0"/>
        <v>14837.140000000001</v>
      </c>
      <c r="S59" s="27">
        <f t="shared" si="8"/>
        <v>81959.56</v>
      </c>
      <c r="T59" s="21">
        <v>111</v>
      </c>
    </row>
    <row r="60" spans="1:20" s="28" customFormat="1" ht="21" thickBot="1" x14ac:dyDescent="0.35">
      <c r="A60" s="14" t="s">
        <v>165</v>
      </c>
      <c r="B60" s="23" t="s">
        <v>166</v>
      </c>
      <c r="C60" s="24" t="s">
        <v>163</v>
      </c>
      <c r="D60" s="24" t="s">
        <v>167</v>
      </c>
      <c r="E60" s="24" t="s">
        <v>31</v>
      </c>
      <c r="F60" s="25" t="s">
        <v>62</v>
      </c>
      <c r="G60" s="26">
        <v>10000</v>
      </c>
      <c r="H60" s="19">
        <v>0</v>
      </c>
      <c r="I60" s="19">
        <v>25</v>
      </c>
      <c r="J60" s="19">
        <f t="shared" si="1"/>
        <v>287</v>
      </c>
      <c r="K60" s="19">
        <f t="shared" si="2"/>
        <v>710</v>
      </c>
      <c r="L60" s="19">
        <f t="shared" si="9"/>
        <v>120</v>
      </c>
      <c r="M60" s="19">
        <f t="shared" si="4"/>
        <v>304</v>
      </c>
      <c r="N60" s="19">
        <f t="shared" si="5"/>
        <v>709</v>
      </c>
      <c r="O60" s="19">
        <v>0</v>
      </c>
      <c r="P60" s="19">
        <f t="shared" si="10"/>
        <v>2155</v>
      </c>
      <c r="Q60" s="19">
        <f t="shared" si="11"/>
        <v>616</v>
      </c>
      <c r="R60" s="19">
        <f t="shared" si="0"/>
        <v>1539</v>
      </c>
      <c r="S60" s="27">
        <f t="shared" si="8"/>
        <v>9384</v>
      </c>
      <c r="T60" s="21">
        <v>111</v>
      </c>
    </row>
    <row r="61" spans="1:20" s="28" customFormat="1" ht="21" thickBot="1" x14ac:dyDescent="0.35">
      <c r="A61" s="14" t="s">
        <v>168</v>
      </c>
      <c r="B61" s="23" t="s">
        <v>169</v>
      </c>
      <c r="C61" s="24" t="s">
        <v>163</v>
      </c>
      <c r="D61" s="24" t="s">
        <v>170</v>
      </c>
      <c r="E61" s="24" t="s">
        <v>31</v>
      </c>
      <c r="F61" s="25" t="s">
        <v>37</v>
      </c>
      <c r="G61" s="26">
        <v>12500</v>
      </c>
      <c r="H61" s="19">
        <v>0</v>
      </c>
      <c r="I61" s="19">
        <v>25</v>
      </c>
      <c r="J61" s="19">
        <f t="shared" si="1"/>
        <v>358.75</v>
      </c>
      <c r="K61" s="19">
        <f t="shared" si="2"/>
        <v>887.5</v>
      </c>
      <c r="L61" s="19">
        <f t="shared" si="9"/>
        <v>150</v>
      </c>
      <c r="M61" s="19">
        <f t="shared" si="4"/>
        <v>380</v>
      </c>
      <c r="N61" s="19">
        <f t="shared" si="5"/>
        <v>886.25000000000011</v>
      </c>
      <c r="O61" s="19">
        <v>0</v>
      </c>
      <c r="P61" s="19">
        <f t="shared" si="10"/>
        <v>2687.5</v>
      </c>
      <c r="Q61" s="19">
        <f t="shared" si="11"/>
        <v>763.75</v>
      </c>
      <c r="R61" s="19">
        <f t="shared" si="0"/>
        <v>1923.75</v>
      </c>
      <c r="S61" s="27">
        <f t="shared" si="8"/>
        <v>11736.25</v>
      </c>
      <c r="T61" s="21">
        <v>111</v>
      </c>
    </row>
    <row r="62" spans="1:20" s="28" customFormat="1" ht="21" thickBot="1" x14ac:dyDescent="0.35">
      <c r="A62" s="14" t="s">
        <v>171</v>
      </c>
      <c r="B62" s="23" t="s">
        <v>172</v>
      </c>
      <c r="C62" s="24" t="s">
        <v>163</v>
      </c>
      <c r="D62" s="24" t="s">
        <v>170</v>
      </c>
      <c r="E62" s="24" t="s">
        <v>31</v>
      </c>
      <c r="F62" s="25" t="s">
        <v>37</v>
      </c>
      <c r="G62" s="26">
        <v>12500</v>
      </c>
      <c r="H62" s="19">
        <v>0</v>
      </c>
      <c r="I62" s="19">
        <v>25</v>
      </c>
      <c r="J62" s="19">
        <f t="shared" si="1"/>
        <v>358.75</v>
      </c>
      <c r="K62" s="19">
        <f t="shared" si="2"/>
        <v>887.5</v>
      </c>
      <c r="L62" s="19">
        <f t="shared" si="9"/>
        <v>150</v>
      </c>
      <c r="M62" s="19">
        <f t="shared" si="4"/>
        <v>380</v>
      </c>
      <c r="N62" s="19">
        <f t="shared" si="5"/>
        <v>886.25000000000011</v>
      </c>
      <c r="O62" s="19">
        <v>0</v>
      </c>
      <c r="P62" s="19">
        <f t="shared" si="10"/>
        <v>2687.5</v>
      </c>
      <c r="Q62" s="19">
        <f t="shared" si="11"/>
        <v>763.75</v>
      </c>
      <c r="R62" s="19">
        <f t="shared" si="0"/>
        <v>1923.75</v>
      </c>
      <c r="S62" s="27">
        <f t="shared" si="8"/>
        <v>11736.25</v>
      </c>
      <c r="T62" s="21">
        <v>111</v>
      </c>
    </row>
    <row r="63" spans="1:20" s="28" customFormat="1" ht="21" thickBot="1" x14ac:dyDescent="0.35">
      <c r="A63" s="14" t="s">
        <v>173</v>
      </c>
      <c r="B63" s="23" t="s">
        <v>174</v>
      </c>
      <c r="C63" s="24" t="s">
        <v>163</v>
      </c>
      <c r="D63" s="24" t="s">
        <v>170</v>
      </c>
      <c r="E63" s="24" t="s">
        <v>31</v>
      </c>
      <c r="F63" s="25" t="s">
        <v>37</v>
      </c>
      <c r="G63" s="26">
        <v>12500</v>
      </c>
      <c r="H63" s="19">
        <v>0</v>
      </c>
      <c r="I63" s="19">
        <v>25</v>
      </c>
      <c r="J63" s="19">
        <f t="shared" si="1"/>
        <v>358.75</v>
      </c>
      <c r="K63" s="19">
        <f t="shared" si="2"/>
        <v>887.5</v>
      </c>
      <c r="L63" s="19">
        <f t="shared" si="9"/>
        <v>150</v>
      </c>
      <c r="M63" s="19">
        <f t="shared" si="4"/>
        <v>380</v>
      </c>
      <c r="N63" s="19">
        <f t="shared" si="5"/>
        <v>886.25000000000011</v>
      </c>
      <c r="O63" s="19">
        <v>0</v>
      </c>
      <c r="P63" s="19">
        <f t="shared" si="10"/>
        <v>2687.5</v>
      </c>
      <c r="Q63" s="19">
        <f t="shared" si="11"/>
        <v>763.75</v>
      </c>
      <c r="R63" s="19">
        <f t="shared" si="0"/>
        <v>1923.75</v>
      </c>
      <c r="S63" s="27">
        <f t="shared" si="8"/>
        <v>11736.25</v>
      </c>
      <c r="T63" s="21">
        <v>111</v>
      </c>
    </row>
    <row r="64" spans="1:20" s="28" customFormat="1" ht="21" thickBot="1" x14ac:dyDescent="0.35">
      <c r="A64" s="14" t="s">
        <v>175</v>
      </c>
      <c r="B64" s="23" t="s">
        <v>176</v>
      </c>
      <c r="C64" s="24" t="s">
        <v>163</v>
      </c>
      <c r="D64" s="24" t="s">
        <v>170</v>
      </c>
      <c r="E64" s="24" t="s">
        <v>31</v>
      </c>
      <c r="F64" s="25" t="s">
        <v>37</v>
      </c>
      <c r="G64" s="26">
        <v>10000</v>
      </c>
      <c r="H64" s="19">
        <v>0</v>
      </c>
      <c r="I64" s="19">
        <v>25</v>
      </c>
      <c r="J64" s="19">
        <f t="shared" si="1"/>
        <v>287</v>
      </c>
      <c r="K64" s="19">
        <f t="shared" si="2"/>
        <v>710</v>
      </c>
      <c r="L64" s="19">
        <f t="shared" si="9"/>
        <v>120</v>
      </c>
      <c r="M64" s="19">
        <f t="shared" si="4"/>
        <v>304</v>
      </c>
      <c r="N64" s="19">
        <f t="shared" si="5"/>
        <v>709</v>
      </c>
      <c r="O64" s="19">
        <v>0</v>
      </c>
      <c r="P64" s="19">
        <f t="shared" si="10"/>
        <v>2155</v>
      </c>
      <c r="Q64" s="19">
        <f t="shared" si="11"/>
        <v>616</v>
      </c>
      <c r="R64" s="19">
        <f t="shared" si="0"/>
        <v>1539</v>
      </c>
      <c r="S64" s="27">
        <f t="shared" si="8"/>
        <v>9384</v>
      </c>
      <c r="T64" s="21">
        <v>111</v>
      </c>
    </row>
    <row r="65" spans="1:20" s="28" customFormat="1" ht="21" thickBot="1" x14ac:dyDescent="0.35">
      <c r="A65" s="14" t="s">
        <v>177</v>
      </c>
      <c r="B65" s="23" t="s">
        <v>178</v>
      </c>
      <c r="C65" s="24" t="s">
        <v>163</v>
      </c>
      <c r="D65" s="24" t="s">
        <v>170</v>
      </c>
      <c r="E65" s="24" t="s">
        <v>31</v>
      </c>
      <c r="F65" s="25" t="s">
        <v>37</v>
      </c>
      <c r="G65" s="26">
        <v>15000</v>
      </c>
      <c r="H65" s="19">
        <v>0</v>
      </c>
      <c r="I65" s="19">
        <v>25</v>
      </c>
      <c r="J65" s="19">
        <f t="shared" si="1"/>
        <v>430.5</v>
      </c>
      <c r="K65" s="19">
        <f t="shared" si="2"/>
        <v>1065</v>
      </c>
      <c r="L65" s="19">
        <f>+G65*1.2%</f>
        <v>180</v>
      </c>
      <c r="M65" s="19">
        <f>+G65*3.04%</f>
        <v>456</v>
      </c>
      <c r="N65" s="19">
        <f>+G65*7.09%</f>
        <v>1063.5</v>
      </c>
      <c r="O65" s="19">
        <v>0</v>
      </c>
      <c r="P65" s="19">
        <f>+H65+I65+J65+K65+L65+M65+N65+O65</f>
        <v>3220</v>
      </c>
      <c r="Q65" s="19">
        <f t="shared" si="11"/>
        <v>911.5</v>
      </c>
      <c r="R65" s="19">
        <f>+K65+L65+N65</f>
        <v>2308.5</v>
      </c>
      <c r="S65" s="27">
        <f t="shared" si="8"/>
        <v>14088.5</v>
      </c>
      <c r="T65" s="21">
        <v>111</v>
      </c>
    </row>
    <row r="66" spans="1:20" s="28" customFormat="1" ht="21" thickBot="1" x14ac:dyDescent="0.35">
      <c r="A66" s="14" t="s">
        <v>179</v>
      </c>
      <c r="B66" s="23" t="s">
        <v>180</v>
      </c>
      <c r="C66" s="24" t="s">
        <v>163</v>
      </c>
      <c r="D66" s="24" t="s">
        <v>167</v>
      </c>
      <c r="E66" s="24" t="s">
        <v>31</v>
      </c>
      <c r="F66" s="25" t="s">
        <v>62</v>
      </c>
      <c r="G66" s="26">
        <v>10000</v>
      </c>
      <c r="H66" s="19">
        <v>0</v>
      </c>
      <c r="I66" s="19">
        <v>25</v>
      </c>
      <c r="J66" s="19">
        <f t="shared" si="1"/>
        <v>287</v>
      </c>
      <c r="K66" s="19">
        <f t="shared" si="2"/>
        <v>710</v>
      </c>
      <c r="L66" s="19">
        <f t="shared" si="9"/>
        <v>120</v>
      </c>
      <c r="M66" s="19">
        <f t="shared" si="4"/>
        <v>304</v>
      </c>
      <c r="N66" s="19">
        <f t="shared" si="5"/>
        <v>709</v>
      </c>
      <c r="O66" s="19">
        <v>0</v>
      </c>
      <c r="P66" s="19">
        <f t="shared" si="10"/>
        <v>2155</v>
      </c>
      <c r="Q66" s="19">
        <f t="shared" si="11"/>
        <v>616</v>
      </c>
      <c r="R66" s="19">
        <f t="shared" si="0"/>
        <v>1539</v>
      </c>
      <c r="S66" s="27">
        <f t="shared" si="8"/>
        <v>9384</v>
      </c>
      <c r="T66" s="21">
        <v>111</v>
      </c>
    </row>
    <row r="67" spans="1:20" s="28" customFormat="1" ht="21" thickBot="1" x14ac:dyDescent="0.35">
      <c r="A67" s="14" t="s">
        <v>181</v>
      </c>
      <c r="B67" s="23" t="s">
        <v>182</v>
      </c>
      <c r="C67" s="24" t="s">
        <v>163</v>
      </c>
      <c r="D67" s="24" t="s">
        <v>167</v>
      </c>
      <c r="E67" s="24" t="s">
        <v>31</v>
      </c>
      <c r="F67" s="25" t="s">
        <v>62</v>
      </c>
      <c r="G67" s="26">
        <v>20000</v>
      </c>
      <c r="H67" s="19">
        <v>0</v>
      </c>
      <c r="I67" s="19">
        <v>25</v>
      </c>
      <c r="J67" s="19">
        <f t="shared" si="1"/>
        <v>574</v>
      </c>
      <c r="K67" s="19">
        <f t="shared" si="2"/>
        <v>1420</v>
      </c>
      <c r="L67" s="19">
        <f t="shared" si="9"/>
        <v>240</v>
      </c>
      <c r="M67" s="19">
        <f t="shared" si="4"/>
        <v>608</v>
      </c>
      <c r="N67" s="19">
        <f t="shared" si="5"/>
        <v>1418</v>
      </c>
      <c r="O67" s="19">
        <v>0</v>
      </c>
      <c r="P67" s="19">
        <f t="shared" si="10"/>
        <v>4285</v>
      </c>
      <c r="Q67" s="19">
        <f t="shared" si="11"/>
        <v>1207</v>
      </c>
      <c r="R67" s="19">
        <f t="shared" si="0"/>
        <v>3078</v>
      </c>
      <c r="S67" s="27">
        <f t="shared" si="8"/>
        <v>18793</v>
      </c>
      <c r="T67" s="21">
        <v>111</v>
      </c>
    </row>
    <row r="68" spans="1:20" s="28" customFormat="1" ht="21" thickBot="1" x14ac:dyDescent="0.35">
      <c r="A68" s="14" t="s">
        <v>183</v>
      </c>
      <c r="B68" s="23" t="s">
        <v>184</v>
      </c>
      <c r="C68" s="24" t="s">
        <v>163</v>
      </c>
      <c r="D68" s="24" t="s">
        <v>167</v>
      </c>
      <c r="E68" s="24" t="s">
        <v>31</v>
      </c>
      <c r="F68" s="25" t="s">
        <v>62</v>
      </c>
      <c r="G68" s="26">
        <v>12500</v>
      </c>
      <c r="H68" s="19">
        <v>0</v>
      </c>
      <c r="I68" s="19">
        <v>25</v>
      </c>
      <c r="J68" s="19">
        <f t="shared" si="1"/>
        <v>358.75</v>
      </c>
      <c r="K68" s="19">
        <f t="shared" si="2"/>
        <v>887.5</v>
      </c>
      <c r="L68" s="19">
        <f t="shared" si="9"/>
        <v>150</v>
      </c>
      <c r="M68" s="19">
        <f t="shared" si="4"/>
        <v>380</v>
      </c>
      <c r="N68" s="19">
        <f t="shared" si="5"/>
        <v>886.25000000000011</v>
      </c>
      <c r="O68" s="19">
        <v>0</v>
      </c>
      <c r="P68" s="19">
        <f t="shared" si="10"/>
        <v>2687.5</v>
      </c>
      <c r="Q68" s="19">
        <f t="shared" si="11"/>
        <v>763.75</v>
      </c>
      <c r="R68" s="19">
        <f t="shared" si="0"/>
        <v>1923.75</v>
      </c>
      <c r="S68" s="27">
        <f t="shared" si="8"/>
        <v>11736.25</v>
      </c>
      <c r="T68" s="21">
        <v>111</v>
      </c>
    </row>
    <row r="69" spans="1:20" s="28" customFormat="1" ht="21" thickBot="1" x14ac:dyDescent="0.35">
      <c r="A69" s="14" t="s">
        <v>185</v>
      </c>
      <c r="B69" s="23" t="s">
        <v>186</v>
      </c>
      <c r="C69" s="24" t="s">
        <v>163</v>
      </c>
      <c r="D69" s="24" t="s">
        <v>167</v>
      </c>
      <c r="E69" s="24" t="s">
        <v>31</v>
      </c>
      <c r="F69" s="25" t="s">
        <v>62</v>
      </c>
      <c r="G69" s="26">
        <v>12500</v>
      </c>
      <c r="H69" s="19">
        <v>0</v>
      </c>
      <c r="I69" s="19">
        <v>25</v>
      </c>
      <c r="J69" s="19">
        <f t="shared" si="1"/>
        <v>358.75</v>
      </c>
      <c r="K69" s="19">
        <f t="shared" si="2"/>
        <v>887.5</v>
      </c>
      <c r="L69" s="19">
        <f t="shared" si="9"/>
        <v>150</v>
      </c>
      <c r="M69" s="19">
        <f t="shared" si="4"/>
        <v>380</v>
      </c>
      <c r="N69" s="19">
        <f t="shared" si="5"/>
        <v>886.25000000000011</v>
      </c>
      <c r="O69" s="19">
        <v>2380.2399999999998</v>
      </c>
      <c r="P69" s="19">
        <f t="shared" si="10"/>
        <v>5067.74</v>
      </c>
      <c r="Q69" s="19">
        <f t="shared" si="11"/>
        <v>3143.99</v>
      </c>
      <c r="R69" s="19">
        <f t="shared" si="0"/>
        <v>1923.75</v>
      </c>
      <c r="S69" s="27">
        <f t="shared" si="8"/>
        <v>9356.01</v>
      </c>
      <c r="T69" s="21">
        <v>111</v>
      </c>
    </row>
    <row r="70" spans="1:20" s="28" customFormat="1" ht="21" thickBot="1" x14ac:dyDescent="0.35">
      <c r="A70" s="14" t="s">
        <v>187</v>
      </c>
      <c r="B70" s="23" t="s">
        <v>188</v>
      </c>
      <c r="C70" s="24" t="s">
        <v>163</v>
      </c>
      <c r="D70" s="24" t="s">
        <v>170</v>
      </c>
      <c r="E70" s="24" t="s">
        <v>31</v>
      </c>
      <c r="F70" s="25" t="s">
        <v>37</v>
      </c>
      <c r="G70" s="26">
        <v>10000</v>
      </c>
      <c r="H70" s="19">
        <v>0</v>
      </c>
      <c r="I70" s="19">
        <v>25</v>
      </c>
      <c r="J70" s="19">
        <f t="shared" si="1"/>
        <v>287</v>
      </c>
      <c r="K70" s="19">
        <f t="shared" si="2"/>
        <v>710</v>
      </c>
      <c r="L70" s="19">
        <f t="shared" si="9"/>
        <v>120</v>
      </c>
      <c r="M70" s="19">
        <f t="shared" si="4"/>
        <v>304</v>
      </c>
      <c r="N70" s="19">
        <f t="shared" si="5"/>
        <v>709</v>
      </c>
      <c r="O70" s="19">
        <v>0</v>
      </c>
      <c r="P70" s="19">
        <f t="shared" si="10"/>
        <v>2155</v>
      </c>
      <c r="Q70" s="19">
        <f t="shared" si="11"/>
        <v>616</v>
      </c>
      <c r="R70" s="19">
        <f t="shared" si="0"/>
        <v>1539</v>
      </c>
      <c r="S70" s="27">
        <f t="shared" si="8"/>
        <v>9384</v>
      </c>
      <c r="T70" s="21">
        <v>111</v>
      </c>
    </row>
    <row r="71" spans="1:20" s="28" customFormat="1" ht="21" thickBot="1" x14ac:dyDescent="0.35">
      <c r="A71" s="14" t="s">
        <v>189</v>
      </c>
      <c r="B71" s="23" t="s">
        <v>190</v>
      </c>
      <c r="C71" s="24" t="s">
        <v>163</v>
      </c>
      <c r="D71" s="24" t="s">
        <v>167</v>
      </c>
      <c r="E71" s="24" t="s">
        <v>31</v>
      </c>
      <c r="F71" s="25" t="s">
        <v>62</v>
      </c>
      <c r="G71" s="26">
        <v>10000</v>
      </c>
      <c r="H71" s="19">
        <v>0</v>
      </c>
      <c r="I71" s="19">
        <v>25</v>
      </c>
      <c r="J71" s="19">
        <f t="shared" si="1"/>
        <v>287</v>
      </c>
      <c r="K71" s="19">
        <f t="shared" si="2"/>
        <v>710</v>
      </c>
      <c r="L71" s="19">
        <f t="shared" si="9"/>
        <v>120</v>
      </c>
      <c r="M71" s="19">
        <f t="shared" si="4"/>
        <v>304</v>
      </c>
      <c r="N71" s="19">
        <f t="shared" si="5"/>
        <v>709</v>
      </c>
      <c r="O71" s="19">
        <v>0</v>
      </c>
      <c r="P71" s="19">
        <f t="shared" si="10"/>
        <v>2155</v>
      </c>
      <c r="Q71" s="19">
        <f t="shared" si="11"/>
        <v>616</v>
      </c>
      <c r="R71" s="19">
        <f t="shared" si="0"/>
        <v>1539</v>
      </c>
      <c r="S71" s="27">
        <f t="shared" si="8"/>
        <v>9384</v>
      </c>
      <c r="T71" s="21">
        <v>111</v>
      </c>
    </row>
    <row r="72" spans="1:20" s="28" customFormat="1" ht="21" thickBot="1" x14ac:dyDescent="0.35">
      <c r="A72" s="14" t="s">
        <v>191</v>
      </c>
      <c r="B72" s="23" t="s">
        <v>192</v>
      </c>
      <c r="C72" s="24" t="s">
        <v>163</v>
      </c>
      <c r="D72" s="24" t="s">
        <v>55</v>
      </c>
      <c r="E72" s="24" t="s">
        <v>36</v>
      </c>
      <c r="F72" s="25" t="s">
        <v>37</v>
      </c>
      <c r="G72" s="26">
        <v>19800</v>
      </c>
      <c r="H72" s="19">
        <v>0</v>
      </c>
      <c r="I72" s="19">
        <v>25</v>
      </c>
      <c r="J72" s="19">
        <f t="shared" si="1"/>
        <v>568.26</v>
      </c>
      <c r="K72" s="19">
        <f t="shared" si="2"/>
        <v>1405.8</v>
      </c>
      <c r="L72" s="19">
        <f>+G72*1.2%</f>
        <v>237.6</v>
      </c>
      <c r="M72" s="19">
        <f>+G72*3.04%</f>
        <v>601.91999999999996</v>
      </c>
      <c r="N72" s="19">
        <f>+G72*7.09%</f>
        <v>1403.8200000000002</v>
      </c>
      <c r="O72" s="19">
        <v>0</v>
      </c>
      <c r="P72" s="19">
        <f>+H72+I72+J72+K72+L72+M72+N72+O72</f>
        <v>4242.3999999999996</v>
      </c>
      <c r="Q72" s="19">
        <f t="shared" si="11"/>
        <v>1195.18</v>
      </c>
      <c r="R72" s="19">
        <f>+K72+L72+N72</f>
        <v>3047.2200000000003</v>
      </c>
      <c r="S72" s="27">
        <f t="shared" si="8"/>
        <v>18604.82</v>
      </c>
      <c r="T72" s="21">
        <v>111</v>
      </c>
    </row>
    <row r="73" spans="1:20" s="28" customFormat="1" ht="21" thickBot="1" x14ac:dyDescent="0.35">
      <c r="A73" s="14" t="s">
        <v>193</v>
      </c>
      <c r="B73" s="23" t="s">
        <v>194</v>
      </c>
      <c r="C73" s="24" t="s">
        <v>163</v>
      </c>
      <c r="D73" s="24" t="s">
        <v>167</v>
      </c>
      <c r="E73" s="24" t="s">
        <v>31</v>
      </c>
      <c r="F73" s="25" t="s">
        <v>62</v>
      </c>
      <c r="G73" s="26">
        <v>12500</v>
      </c>
      <c r="H73" s="19">
        <v>0</v>
      </c>
      <c r="I73" s="19">
        <v>25</v>
      </c>
      <c r="J73" s="19">
        <f t="shared" si="1"/>
        <v>358.75</v>
      </c>
      <c r="K73" s="19">
        <f t="shared" si="2"/>
        <v>887.5</v>
      </c>
      <c r="L73" s="19">
        <f t="shared" si="9"/>
        <v>150</v>
      </c>
      <c r="M73" s="19">
        <f t="shared" si="4"/>
        <v>380</v>
      </c>
      <c r="N73" s="19">
        <f t="shared" si="5"/>
        <v>886.25000000000011</v>
      </c>
      <c r="O73" s="19">
        <v>0</v>
      </c>
      <c r="P73" s="19">
        <f t="shared" si="10"/>
        <v>2687.5</v>
      </c>
      <c r="Q73" s="19">
        <f t="shared" si="11"/>
        <v>763.75</v>
      </c>
      <c r="R73" s="19">
        <f t="shared" si="0"/>
        <v>1923.75</v>
      </c>
      <c r="S73" s="27">
        <f t="shared" si="8"/>
        <v>11736.25</v>
      </c>
      <c r="T73" s="21">
        <v>111</v>
      </c>
    </row>
    <row r="74" spans="1:20" s="28" customFormat="1" ht="21" thickBot="1" x14ac:dyDescent="0.35">
      <c r="A74" s="14" t="s">
        <v>195</v>
      </c>
      <c r="B74" s="23" t="s">
        <v>196</v>
      </c>
      <c r="C74" s="24" t="s">
        <v>163</v>
      </c>
      <c r="D74" s="24" t="s">
        <v>167</v>
      </c>
      <c r="E74" s="24" t="s">
        <v>31</v>
      </c>
      <c r="F74" s="25" t="s">
        <v>62</v>
      </c>
      <c r="G74" s="26">
        <v>10000</v>
      </c>
      <c r="H74" s="19">
        <v>0</v>
      </c>
      <c r="I74" s="19">
        <v>25</v>
      </c>
      <c r="J74" s="19">
        <f t="shared" si="1"/>
        <v>287</v>
      </c>
      <c r="K74" s="19">
        <f t="shared" si="2"/>
        <v>710</v>
      </c>
      <c r="L74" s="19">
        <f t="shared" si="9"/>
        <v>120</v>
      </c>
      <c r="M74" s="19">
        <f t="shared" si="4"/>
        <v>304</v>
      </c>
      <c r="N74" s="19">
        <f t="shared" si="5"/>
        <v>709</v>
      </c>
      <c r="O74" s="19">
        <v>0</v>
      </c>
      <c r="P74" s="19">
        <f t="shared" si="10"/>
        <v>2155</v>
      </c>
      <c r="Q74" s="19">
        <f t="shared" si="11"/>
        <v>616</v>
      </c>
      <c r="R74" s="19">
        <f t="shared" si="0"/>
        <v>1539</v>
      </c>
      <c r="S74" s="27">
        <f t="shared" si="8"/>
        <v>9384</v>
      </c>
      <c r="T74" s="21">
        <v>111</v>
      </c>
    </row>
    <row r="75" spans="1:20" s="28" customFormat="1" ht="21" thickBot="1" x14ac:dyDescent="0.35">
      <c r="A75" s="14" t="s">
        <v>197</v>
      </c>
      <c r="B75" s="23" t="s">
        <v>198</v>
      </c>
      <c r="C75" s="24" t="s">
        <v>163</v>
      </c>
      <c r="D75" s="24" t="s">
        <v>170</v>
      </c>
      <c r="E75" s="24" t="s">
        <v>31</v>
      </c>
      <c r="F75" s="25" t="s">
        <v>37</v>
      </c>
      <c r="G75" s="26">
        <v>10000</v>
      </c>
      <c r="H75" s="19">
        <v>0</v>
      </c>
      <c r="I75" s="19">
        <v>25</v>
      </c>
      <c r="J75" s="19">
        <f t="shared" si="1"/>
        <v>287</v>
      </c>
      <c r="K75" s="19">
        <f t="shared" si="2"/>
        <v>710</v>
      </c>
      <c r="L75" s="19">
        <f t="shared" si="9"/>
        <v>120</v>
      </c>
      <c r="M75" s="19">
        <f t="shared" si="4"/>
        <v>304</v>
      </c>
      <c r="N75" s="19">
        <f t="shared" si="5"/>
        <v>709</v>
      </c>
      <c r="O75" s="19">
        <v>0</v>
      </c>
      <c r="P75" s="19">
        <f t="shared" si="10"/>
        <v>2155</v>
      </c>
      <c r="Q75" s="19">
        <f t="shared" si="11"/>
        <v>616</v>
      </c>
      <c r="R75" s="19">
        <f t="shared" si="0"/>
        <v>1539</v>
      </c>
      <c r="S75" s="27">
        <f t="shared" si="8"/>
        <v>9384</v>
      </c>
      <c r="T75" s="21">
        <v>111</v>
      </c>
    </row>
    <row r="76" spans="1:20" s="28" customFormat="1" ht="21" thickBot="1" x14ac:dyDescent="0.35">
      <c r="A76" s="14" t="s">
        <v>199</v>
      </c>
      <c r="B76" s="23" t="s">
        <v>200</v>
      </c>
      <c r="C76" s="24" t="s">
        <v>163</v>
      </c>
      <c r="D76" s="24" t="s">
        <v>167</v>
      </c>
      <c r="E76" s="24" t="s">
        <v>31</v>
      </c>
      <c r="F76" s="25" t="s">
        <v>62</v>
      </c>
      <c r="G76" s="26">
        <v>10000</v>
      </c>
      <c r="H76" s="19">
        <v>0</v>
      </c>
      <c r="I76" s="19">
        <v>25</v>
      </c>
      <c r="J76" s="19">
        <f t="shared" si="1"/>
        <v>287</v>
      </c>
      <c r="K76" s="19">
        <f t="shared" si="2"/>
        <v>710</v>
      </c>
      <c r="L76" s="19">
        <f t="shared" si="9"/>
        <v>120</v>
      </c>
      <c r="M76" s="19">
        <f t="shared" si="4"/>
        <v>304</v>
      </c>
      <c r="N76" s="19">
        <f t="shared" si="5"/>
        <v>709</v>
      </c>
      <c r="O76" s="19">
        <v>0</v>
      </c>
      <c r="P76" s="19">
        <f t="shared" si="10"/>
        <v>2155</v>
      </c>
      <c r="Q76" s="19">
        <f t="shared" si="11"/>
        <v>616</v>
      </c>
      <c r="R76" s="19">
        <f t="shared" si="0"/>
        <v>1539</v>
      </c>
      <c r="S76" s="27">
        <f t="shared" si="8"/>
        <v>9384</v>
      </c>
      <c r="T76" s="21">
        <v>111</v>
      </c>
    </row>
    <row r="77" spans="1:20" s="28" customFormat="1" ht="21" thickBot="1" x14ac:dyDescent="0.35">
      <c r="A77" s="14" t="s">
        <v>201</v>
      </c>
      <c r="B77" s="23" t="s">
        <v>202</v>
      </c>
      <c r="C77" s="24" t="s">
        <v>163</v>
      </c>
      <c r="D77" s="24" t="s">
        <v>170</v>
      </c>
      <c r="E77" s="24" t="s">
        <v>31</v>
      </c>
      <c r="F77" s="25" t="s">
        <v>37</v>
      </c>
      <c r="G77" s="26">
        <v>10000</v>
      </c>
      <c r="H77" s="19">
        <v>0</v>
      </c>
      <c r="I77" s="19">
        <v>25</v>
      </c>
      <c r="J77" s="19">
        <f t="shared" si="1"/>
        <v>287</v>
      </c>
      <c r="K77" s="19">
        <f t="shared" si="2"/>
        <v>710</v>
      </c>
      <c r="L77" s="19">
        <f t="shared" si="9"/>
        <v>120</v>
      </c>
      <c r="M77" s="19">
        <f t="shared" si="4"/>
        <v>304</v>
      </c>
      <c r="N77" s="19">
        <f t="shared" si="5"/>
        <v>709</v>
      </c>
      <c r="O77" s="19">
        <v>0</v>
      </c>
      <c r="P77" s="19">
        <f t="shared" si="10"/>
        <v>2155</v>
      </c>
      <c r="Q77" s="19">
        <f t="shared" si="11"/>
        <v>616</v>
      </c>
      <c r="R77" s="19">
        <f t="shared" si="0"/>
        <v>1539</v>
      </c>
      <c r="S77" s="27">
        <f t="shared" si="8"/>
        <v>9384</v>
      </c>
      <c r="T77" s="21">
        <v>111</v>
      </c>
    </row>
    <row r="78" spans="1:20" s="28" customFormat="1" ht="21" thickBot="1" x14ac:dyDescent="0.35">
      <c r="A78" s="14" t="s">
        <v>203</v>
      </c>
      <c r="B78" s="23" t="s">
        <v>204</v>
      </c>
      <c r="C78" s="24" t="s">
        <v>163</v>
      </c>
      <c r="D78" s="24" t="s">
        <v>170</v>
      </c>
      <c r="E78" s="24" t="s">
        <v>31</v>
      </c>
      <c r="F78" s="25" t="s">
        <v>37</v>
      </c>
      <c r="G78" s="26">
        <v>11000</v>
      </c>
      <c r="H78" s="19">
        <v>0</v>
      </c>
      <c r="I78" s="19">
        <v>25</v>
      </c>
      <c r="J78" s="19">
        <f t="shared" si="1"/>
        <v>315.7</v>
      </c>
      <c r="K78" s="19">
        <f t="shared" si="2"/>
        <v>781</v>
      </c>
      <c r="L78" s="19">
        <f t="shared" si="9"/>
        <v>132</v>
      </c>
      <c r="M78" s="19">
        <f t="shared" si="4"/>
        <v>334.4</v>
      </c>
      <c r="N78" s="19">
        <f t="shared" si="5"/>
        <v>779.90000000000009</v>
      </c>
      <c r="O78" s="19">
        <v>0</v>
      </c>
      <c r="P78" s="19">
        <f t="shared" si="10"/>
        <v>2368</v>
      </c>
      <c r="Q78" s="19">
        <f t="shared" si="11"/>
        <v>675.1</v>
      </c>
      <c r="R78" s="19">
        <f t="shared" si="0"/>
        <v>1692.9</v>
      </c>
      <c r="S78" s="27">
        <f t="shared" si="8"/>
        <v>10324.9</v>
      </c>
      <c r="T78" s="21">
        <v>111</v>
      </c>
    </row>
    <row r="79" spans="1:20" s="28" customFormat="1" ht="21" thickBot="1" x14ac:dyDescent="0.35">
      <c r="A79" s="14" t="s">
        <v>205</v>
      </c>
      <c r="B79" s="23" t="s">
        <v>206</v>
      </c>
      <c r="C79" s="24" t="s">
        <v>163</v>
      </c>
      <c r="D79" s="24" t="s">
        <v>170</v>
      </c>
      <c r="E79" s="24" t="s">
        <v>31</v>
      </c>
      <c r="F79" s="25" t="s">
        <v>37</v>
      </c>
      <c r="G79" s="26">
        <v>10000</v>
      </c>
      <c r="H79" s="19">
        <v>0</v>
      </c>
      <c r="I79" s="19">
        <v>25</v>
      </c>
      <c r="J79" s="19">
        <f t="shared" si="1"/>
        <v>287</v>
      </c>
      <c r="K79" s="19">
        <f t="shared" si="2"/>
        <v>710</v>
      </c>
      <c r="L79" s="19">
        <f t="shared" si="9"/>
        <v>120</v>
      </c>
      <c r="M79" s="19">
        <f t="shared" si="4"/>
        <v>304</v>
      </c>
      <c r="N79" s="19">
        <f t="shared" si="5"/>
        <v>709</v>
      </c>
      <c r="O79" s="19">
        <v>0</v>
      </c>
      <c r="P79" s="19">
        <f t="shared" si="10"/>
        <v>2155</v>
      </c>
      <c r="Q79" s="19">
        <f t="shared" si="11"/>
        <v>616</v>
      </c>
      <c r="R79" s="19">
        <f t="shared" si="0"/>
        <v>1539</v>
      </c>
      <c r="S79" s="27">
        <f t="shared" si="8"/>
        <v>9384</v>
      </c>
      <c r="T79" s="21">
        <v>111</v>
      </c>
    </row>
    <row r="80" spans="1:20" s="28" customFormat="1" ht="21" thickBot="1" x14ac:dyDescent="0.35">
      <c r="A80" s="14" t="s">
        <v>207</v>
      </c>
      <c r="B80" s="23" t="s">
        <v>208</v>
      </c>
      <c r="C80" s="24" t="s">
        <v>163</v>
      </c>
      <c r="D80" s="24" t="s">
        <v>170</v>
      </c>
      <c r="E80" s="24" t="s">
        <v>31</v>
      </c>
      <c r="F80" s="25" t="s">
        <v>37</v>
      </c>
      <c r="G80" s="26">
        <v>10000</v>
      </c>
      <c r="H80" s="19">
        <v>0</v>
      </c>
      <c r="I80" s="19">
        <v>25</v>
      </c>
      <c r="J80" s="19">
        <f t="shared" si="1"/>
        <v>287</v>
      </c>
      <c r="K80" s="19">
        <f t="shared" si="2"/>
        <v>710</v>
      </c>
      <c r="L80" s="19">
        <f t="shared" si="9"/>
        <v>120</v>
      </c>
      <c r="M80" s="19">
        <f t="shared" si="4"/>
        <v>304</v>
      </c>
      <c r="N80" s="19">
        <f t="shared" si="5"/>
        <v>709</v>
      </c>
      <c r="O80" s="19">
        <v>0</v>
      </c>
      <c r="P80" s="19">
        <f t="shared" si="10"/>
        <v>2155</v>
      </c>
      <c r="Q80" s="19">
        <f>+ROUNDUP(H80+I80+J80+M80+O80,2)+1666.67</f>
        <v>2282.67</v>
      </c>
      <c r="R80" s="19">
        <f t="shared" si="0"/>
        <v>1539</v>
      </c>
      <c r="S80" s="27">
        <f t="shared" si="8"/>
        <v>7717.33</v>
      </c>
      <c r="T80" s="21">
        <v>111</v>
      </c>
    </row>
    <row r="81" spans="1:20" s="28" customFormat="1" ht="21" thickBot="1" x14ac:dyDescent="0.35">
      <c r="A81" s="14" t="s">
        <v>209</v>
      </c>
      <c r="B81" s="23" t="s">
        <v>210</v>
      </c>
      <c r="C81" s="24" t="s">
        <v>163</v>
      </c>
      <c r="D81" s="24" t="s">
        <v>170</v>
      </c>
      <c r="E81" s="24" t="s">
        <v>31</v>
      </c>
      <c r="F81" s="25" t="s">
        <v>37</v>
      </c>
      <c r="G81" s="26">
        <v>12500</v>
      </c>
      <c r="H81" s="19">
        <v>0</v>
      </c>
      <c r="I81" s="19">
        <v>25</v>
      </c>
      <c r="J81" s="19">
        <f t="shared" si="1"/>
        <v>358.75</v>
      </c>
      <c r="K81" s="19">
        <f t="shared" si="2"/>
        <v>887.5</v>
      </c>
      <c r="L81" s="19">
        <f t="shared" si="9"/>
        <v>150</v>
      </c>
      <c r="M81" s="19">
        <f t="shared" si="4"/>
        <v>380</v>
      </c>
      <c r="N81" s="19">
        <f t="shared" si="5"/>
        <v>886.25000000000011</v>
      </c>
      <c r="O81" s="19">
        <v>0</v>
      </c>
      <c r="P81" s="19">
        <f t="shared" si="10"/>
        <v>2687.5</v>
      </c>
      <c r="Q81" s="19">
        <f t="shared" si="11"/>
        <v>763.75</v>
      </c>
      <c r="R81" s="19">
        <f t="shared" si="0"/>
        <v>1923.75</v>
      </c>
      <c r="S81" s="27">
        <f t="shared" si="8"/>
        <v>11736.25</v>
      </c>
      <c r="T81" s="21">
        <v>111</v>
      </c>
    </row>
    <row r="82" spans="1:20" s="28" customFormat="1" ht="21" thickBot="1" x14ac:dyDescent="0.35">
      <c r="A82" s="14" t="s">
        <v>211</v>
      </c>
      <c r="B82" s="23" t="s">
        <v>212</v>
      </c>
      <c r="C82" s="24" t="s">
        <v>163</v>
      </c>
      <c r="D82" s="24" t="s">
        <v>170</v>
      </c>
      <c r="E82" s="24" t="s">
        <v>31</v>
      </c>
      <c r="F82" s="25" t="s">
        <v>37</v>
      </c>
      <c r="G82" s="26">
        <v>22000</v>
      </c>
      <c r="H82" s="19">
        <v>0</v>
      </c>
      <c r="I82" s="19">
        <v>25</v>
      </c>
      <c r="J82" s="19">
        <f t="shared" ref="J82:J145" si="12">ROUNDUP(G82*2.87%,2)</f>
        <v>631.4</v>
      </c>
      <c r="K82" s="19">
        <f t="shared" ref="K82:K145" si="13">ROUNDUP(G82*7.1%,2)</f>
        <v>1562</v>
      </c>
      <c r="L82" s="19">
        <f t="shared" si="9"/>
        <v>264</v>
      </c>
      <c r="M82" s="19">
        <f t="shared" ref="M82:M145" si="14">+G82*3.04%</f>
        <v>668.8</v>
      </c>
      <c r="N82" s="19">
        <f t="shared" ref="N82:N145" si="15">+G82*7.09%</f>
        <v>1559.8000000000002</v>
      </c>
      <c r="O82" s="19">
        <v>0</v>
      </c>
      <c r="P82" s="19">
        <f t="shared" si="10"/>
        <v>4711</v>
      </c>
      <c r="Q82" s="19">
        <f t="shared" si="11"/>
        <v>1325.2</v>
      </c>
      <c r="R82" s="19">
        <f t="shared" si="0"/>
        <v>3385.8</v>
      </c>
      <c r="S82" s="27">
        <f t="shared" ref="S82:S145" si="16">ROUNDUP(G82-Q82,2)</f>
        <v>20674.8</v>
      </c>
      <c r="T82" s="21">
        <v>111</v>
      </c>
    </row>
    <row r="83" spans="1:20" s="28" customFormat="1" ht="21" thickBot="1" x14ac:dyDescent="0.35">
      <c r="A83" s="14" t="s">
        <v>213</v>
      </c>
      <c r="B83" s="23" t="s">
        <v>214</v>
      </c>
      <c r="C83" s="24" t="s">
        <v>163</v>
      </c>
      <c r="D83" s="24" t="s">
        <v>170</v>
      </c>
      <c r="E83" s="24" t="s">
        <v>31</v>
      </c>
      <c r="F83" s="25" t="s">
        <v>37</v>
      </c>
      <c r="G83" s="26">
        <v>10000</v>
      </c>
      <c r="H83" s="19">
        <v>0</v>
      </c>
      <c r="I83" s="19">
        <v>25</v>
      </c>
      <c r="J83" s="19">
        <f t="shared" si="12"/>
        <v>287</v>
      </c>
      <c r="K83" s="19">
        <f t="shared" si="13"/>
        <v>710</v>
      </c>
      <c r="L83" s="19">
        <f t="shared" si="9"/>
        <v>120</v>
      </c>
      <c r="M83" s="19">
        <f t="shared" si="14"/>
        <v>304</v>
      </c>
      <c r="N83" s="19">
        <f t="shared" si="15"/>
        <v>709</v>
      </c>
      <c r="O83" s="19">
        <v>0</v>
      </c>
      <c r="P83" s="19">
        <f t="shared" si="10"/>
        <v>2155</v>
      </c>
      <c r="Q83" s="19">
        <f t="shared" si="11"/>
        <v>616</v>
      </c>
      <c r="R83" s="19">
        <f t="shared" ref="R83:R146" si="17">+K83+L83+N83</f>
        <v>1539</v>
      </c>
      <c r="S83" s="27">
        <f t="shared" si="16"/>
        <v>9384</v>
      </c>
      <c r="T83" s="21">
        <v>111</v>
      </c>
    </row>
    <row r="84" spans="1:20" s="28" customFormat="1" ht="21" thickBot="1" x14ac:dyDescent="0.35">
      <c r="A84" s="14" t="s">
        <v>215</v>
      </c>
      <c r="B84" s="23" t="s">
        <v>216</v>
      </c>
      <c r="C84" s="24" t="s">
        <v>163</v>
      </c>
      <c r="D84" s="24" t="s">
        <v>170</v>
      </c>
      <c r="E84" s="24" t="s">
        <v>31</v>
      </c>
      <c r="F84" s="25" t="s">
        <v>37</v>
      </c>
      <c r="G84" s="26">
        <v>12500</v>
      </c>
      <c r="H84" s="19">
        <v>0</v>
      </c>
      <c r="I84" s="19">
        <v>25</v>
      </c>
      <c r="J84" s="19">
        <f t="shared" si="12"/>
        <v>358.75</v>
      </c>
      <c r="K84" s="19">
        <f t="shared" si="13"/>
        <v>887.5</v>
      </c>
      <c r="L84" s="19">
        <f t="shared" ref="L84:L147" si="18">+G84*1.2%</f>
        <v>150</v>
      </c>
      <c r="M84" s="19">
        <f t="shared" si="14"/>
        <v>380</v>
      </c>
      <c r="N84" s="19">
        <f t="shared" si="15"/>
        <v>886.25000000000011</v>
      </c>
      <c r="O84" s="19">
        <v>0</v>
      </c>
      <c r="P84" s="19">
        <f t="shared" ref="P84:P147" si="19">+H84+I84+J84+K84+L84+M84+N84+O84</f>
        <v>2687.5</v>
      </c>
      <c r="Q84" s="19">
        <f t="shared" ref="Q84:Q147" si="20">ROUNDUP(H84+I84+J84+M84+O84,2)</f>
        <v>763.75</v>
      </c>
      <c r="R84" s="19">
        <f t="shared" si="17"/>
        <v>1923.75</v>
      </c>
      <c r="S84" s="27">
        <f t="shared" si="16"/>
        <v>11736.25</v>
      </c>
      <c r="T84" s="21">
        <v>111</v>
      </c>
    </row>
    <row r="85" spans="1:20" s="28" customFormat="1" ht="41.25" thickBot="1" x14ac:dyDescent="0.35">
      <c r="A85" s="14" t="s">
        <v>217</v>
      </c>
      <c r="B85" s="23" t="s">
        <v>218</v>
      </c>
      <c r="C85" s="24" t="s">
        <v>219</v>
      </c>
      <c r="D85" s="24" t="s">
        <v>220</v>
      </c>
      <c r="E85" s="24" t="s">
        <v>31</v>
      </c>
      <c r="F85" s="25" t="s">
        <v>62</v>
      </c>
      <c r="G85" s="26">
        <v>31500</v>
      </c>
      <c r="H85" s="19">
        <v>0</v>
      </c>
      <c r="I85" s="19">
        <v>25</v>
      </c>
      <c r="J85" s="19">
        <f t="shared" si="12"/>
        <v>904.05</v>
      </c>
      <c r="K85" s="19">
        <f t="shared" si="13"/>
        <v>2236.5</v>
      </c>
      <c r="L85" s="19">
        <f t="shared" si="18"/>
        <v>378</v>
      </c>
      <c r="M85" s="19">
        <f t="shared" si="14"/>
        <v>957.6</v>
      </c>
      <c r="N85" s="19">
        <f t="shared" si="15"/>
        <v>2233.3500000000004</v>
      </c>
      <c r="O85" s="19">
        <v>0</v>
      </c>
      <c r="P85" s="19">
        <f t="shared" si="19"/>
        <v>6734.5000000000009</v>
      </c>
      <c r="Q85" s="19">
        <f t="shared" si="20"/>
        <v>1886.65</v>
      </c>
      <c r="R85" s="19">
        <f t="shared" si="17"/>
        <v>4847.8500000000004</v>
      </c>
      <c r="S85" s="27">
        <f t="shared" si="16"/>
        <v>29613.35</v>
      </c>
      <c r="T85" s="21">
        <v>111</v>
      </c>
    </row>
    <row r="86" spans="1:20" s="28" customFormat="1" ht="21" thickBot="1" x14ac:dyDescent="0.35">
      <c r="A86" s="14" t="s">
        <v>221</v>
      </c>
      <c r="B86" s="23" t="s">
        <v>222</v>
      </c>
      <c r="C86" s="24" t="s">
        <v>223</v>
      </c>
      <c r="D86" s="24" t="s">
        <v>224</v>
      </c>
      <c r="E86" s="24" t="s">
        <v>31</v>
      </c>
      <c r="F86" s="25" t="s">
        <v>62</v>
      </c>
      <c r="G86" s="26">
        <v>31500</v>
      </c>
      <c r="H86" s="19">
        <v>0</v>
      </c>
      <c r="I86" s="19">
        <v>25</v>
      </c>
      <c r="J86" s="19">
        <f t="shared" si="12"/>
        <v>904.05</v>
      </c>
      <c r="K86" s="19">
        <f t="shared" si="13"/>
        <v>2236.5</v>
      </c>
      <c r="L86" s="19">
        <f t="shared" si="18"/>
        <v>378</v>
      </c>
      <c r="M86" s="19">
        <f t="shared" si="14"/>
        <v>957.6</v>
      </c>
      <c r="N86" s="19">
        <f t="shared" si="15"/>
        <v>2233.3500000000004</v>
      </c>
      <c r="O86" s="19">
        <v>0</v>
      </c>
      <c r="P86" s="19">
        <f t="shared" si="19"/>
        <v>6734.5000000000009</v>
      </c>
      <c r="Q86" s="19">
        <f t="shared" si="20"/>
        <v>1886.65</v>
      </c>
      <c r="R86" s="19">
        <f t="shared" si="17"/>
        <v>4847.8500000000004</v>
      </c>
      <c r="S86" s="27">
        <f t="shared" si="16"/>
        <v>29613.35</v>
      </c>
      <c r="T86" s="21">
        <v>111</v>
      </c>
    </row>
    <row r="87" spans="1:20" s="28" customFormat="1" ht="21" thickBot="1" x14ac:dyDescent="0.35">
      <c r="A87" s="14" t="s">
        <v>225</v>
      </c>
      <c r="B87" s="23" t="s">
        <v>226</v>
      </c>
      <c r="C87" s="24" t="s">
        <v>227</v>
      </c>
      <c r="D87" s="24" t="s">
        <v>98</v>
      </c>
      <c r="E87" s="24" t="s">
        <v>36</v>
      </c>
      <c r="F87" s="25" t="s">
        <v>37</v>
      </c>
      <c r="G87" s="26">
        <v>26250</v>
      </c>
      <c r="H87" s="19">
        <v>0</v>
      </c>
      <c r="I87" s="19">
        <v>25</v>
      </c>
      <c r="J87" s="19">
        <f t="shared" si="12"/>
        <v>753.38</v>
      </c>
      <c r="K87" s="19">
        <f t="shared" si="13"/>
        <v>1863.75</v>
      </c>
      <c r="L87" s="19">
        <f>+G87*1.2%</f>
        <v>315</v>
      </c>
      <c r="M87" s="19">
        <f>+G87*3.04%</f>
        <v>798</v>
      </c>
      <c r="N87" s="19">
        <f>+G87*7.09%</f>
        <v>1861.1250000000002</v>
      </c>
      <c r="O87" s="19">
        <v>0</v>
      </c>
      <c r="P87" s="19">
        <f>+H87+I87+J87+K87+L87+M87+N87+O87</f>
        <v>5616.2550000000001</v>
      </c>
      <c r="Q87" s="19">
        <f t="shared" si="20"/>
        <v>1576.38</v>
      </c>
      <c r="R87" s="19">
        <f>+K87+L87+N87</f>
        <v>4039.875</v>
      </c>
      <c r="S87" s="27">
        <f t="shared" si="16"/>
        <v>24673.62</v>
      </c>
      <c r="T87" s="21">
        <v>111</v>
      </c>
    </row>
    <row r="88" spans="1:20" s="28" customFormat="1" ht="21" thickBot="1" x14ac:dyDescent="0.35">
      <c r="A88" s="14" t="s">
        <v>228</v>
      </c>
      <c r="B88" s="23" t="s">
        <v>229</v>
      </c>
      <c r="C88" s="24" t="s">
        <v>230</v>
      </c>
      <c r="D88" s="24" t="s">
        <v>80</v>
      </c>
      <c r="E88" s="24" t="s">
        <v>31</v>
      </c>
      <c r="F88" s="25" t="s">
        <v>37</v>
      </c>
      <c r="G88" s="26">
        <v>31500</v>
      </c>
      <c r="H88" s="19">
        <v>0</v>
      </c>
      <c r="I88" s="19">
        <v>25</v>
      </c>
      <c r="J88" s="19">
        <f t="shared" si="12"/>
        <v>904.05</v>
      </c>
      <c r="K88" s="19">
        <f t="shared" si="13"/>
        <v>2236.5</v>
      </c>
      <c r="L88" s="19">
        <f t="shared" si="18"/>
        <v>378</v>
      </c>
      <c r="M88" s="19">
        <f t="shared" si="14"/>
        <v>957.6</v>
      </c>
      <c r="N88" s="19">
        <f t="shared" si="15"/>
        <v>2233.3500000000004</v>
      </c>
      <c r="O88" s="19">
        <v>0</v>
      </c>
      <c r="P88" s="19">
        <f t="shared" si="19"/>
        <v>6734.5000000000009</v>
      </c>
      <c r="Q88" s="19">
        <f t="shared" si="20"/>
        <v>1886.65</v>
      </c>
      <c r="R88" s="19">
        <f t="shared" si="17"/>
        <v>4847.8500000000004</v>
      </c>
      <c r="S88" s="27">
        <f t="shared" si="16"/>
        <v>29613.35</v>
      </c>
      <c r="T88" s="21">
        <v>111</v>
      </c>
    </row>
    <row r="89" spans="1:20" s="28" customFormat="1" ht="21" thickBot="1" x14ac:dyDescent="0.35">
      <c r="A89" s="14" t="s">
        <v>231</v>
      </c>
      <c r="B89" s="23" t="s">
        <v>232</v>
      </c>
      <c r="C89" s="24" t="s">
        <v>230</v>
      </c>
      <c r="D89" s="24" t="s">
        <v>233</v>
      </c>
      <c r="E89" s="24" t="s">
        <v>31</v>
      </c>
      <c r="F89" s="25" t="s">
        <v>37</v>
      </c>
      <c r="G89" s="26">
        <v>10000</v>
      </c>
      <c r="H89" s="19">
        <v>0</v>
      </c>
      <c r="I89" s="19">
        <v>25</v>
      </c>
      <c r="J89" s="19">
        <f t="shared" si="12"/>
        <v>287</v>
      </c>
      <c r="K89" s="19">
        <f t="shared" si="13"/>
        <v>710</v>
      </c>
      <c r="L89" s="19">
        <f t="shared" si="18"/>
        <v>120</v>
      </c>
      <c r="M89" s="19">
        <f t="shared" si="14"/>
        <v>304</v>
      </c>
      <c r="N89" s="19">
        <f t="shared" si="15"/>
        <v>709</v>
      </c>
      <c r="O89" s="19">
        <v>1190.1199999999999</v>
      </c>
      <c r="P89" s="19">
        <f t="shared" si="19"/>
        <v>3345.12</v>
      </c>
      <c r="Q89" s="19">
        <f t="shared" si="20"/>
        <v>1806.12</v>
      </c>
      <c r="R89" s="19">
        <f t="shared" si="17"/>
        <v>1539</v>
      </c>
      <c r="S89" s="27">
        <f t="shared" si="16"/>
        <v>8193.8799999999992</v>
      </c>
      <c r="T89" s="21">
        <v>111</v>
      </c>
    </row>
    <row r="90" spans="1:20" s="28" customFormat="1" ht="21" thickBot="1" x14ac:dyDescent="0.35">
      <c r="A90" s="14" t="s">
        <v>234</v>
      </c>
      <c r="B90" s="23" t="s">
        <v>235</v>
      </c>
      <c r="C90" s="24" t="s">
        <v>230</v>
      </c>
      <c r="D90" s="24" t="s">
        <v>233</v>
      </c>
      <c r="E90" s="24" t="s">
        <v>31</v>
      </c>
      <c r="F90" s="25" t="s">
        <v>37</v>
      </c>
      <c r="G90" s="26">
        <v>10000</v>
      </c>
      <c r="H90" s="19">
        <v>0</v>
      </c>
      <c r="I90" s="19">
        <v>25</v>
      </c>
      <c r="J90" s="19">
        <f t="shared" si="12"/>
        <v>287</v>
      </c>
      <c r="K90" s="19">
        <f t="shared" si="13"/>
        <v>710</v>
      </c>
      <c r="L90" s="19">
        <f>+G90*1.2%</f>
        <v>120</v>
      </c>
      <c r="M90" s="19">
        <f>+G90*3.04%</f>
        <v>304</v>
      </c>
      <c r="N90" s="19">
        <f>+G90*7.09%</f>
        <v>709</v>
      </c>
      <c r="O90" s="19">
        <v>0</v>
      </c>
      <c r="P90" s="19">
        <f>+H90+I90+J90+K90+L90+M90+N90+O90</f>
        <v>2155</v>
      </c>
      <c r="Q90" s="19">
        <f t="shared" si="20"/>
        <v>616</v>
      </c>
      <c r="R90" s="19">
        <f>+K90+L90+N90</f>
        <v>1539</v>
      </c>
      <c r="S90" s="27">
        <f t="shared" si="16"/>
        <v>9384</v>
      </c>
      <c r="T90" s="21">
        <v>111</v>
      </c>
    </row>
    <row r="91" spans="1:20" s="28" customFormat="1" ht="21" thickBot="1" x14ac:dyDescent="0.35">
      <c r="A91" s="14" t="s">
        <v>236</v>
      </c>
      <c r="B91" s="23" t="s">
        <v>237</v>
      </c>
      <c r="C91" s="24" t="s">
        <v>230</v>
      </c>
      <c r="D91" s="24" t="s">
        <v>233</v>
      </c>
      <c r="E91" s="24" t="s">
        <v>31</v>
      </c>
      <c r="F91" s="25" t="s">
        <v>37</v>
      </c>
      <c r="G91" s="26">
        <v>10000</v>
      </c>
      <c r="H91" s="19">
        <v>0</v>
      </c>
      <c r="I91" s="19">
        <v>25</v>
      </c>
      <c r="J91" s="19">
        <f t="shared" si="12"/>
        <v>287</v>
      </c>
      <c r="K91" s="19">
        <f t="shared" si="13"/>
        <v>710</v>
      </c>
      <c r="L91" s="19">
        <f t="shared" si="18"/>
        <v>120</v>
      </c>
      <c r="M91" s="19">
        <f t="shared" si="14"/>
        <v>304</v>
      </c>
      <c r="N91" s="19">
        <f t="shared" si="15"/>
        <v>709</v>
      </c>
      <c r="O91" s="19">
        <v>0</v>
      </c>
      <c r="P91" s="19">
        <f t="shared" si="19"/>
        <v>2155</v>
      </c>
      <c r="Q91" s="19">
        <f t="shared" si="20"/>
        <v>616</v>
      </c>
      <c r="R91" s="19">
        <f t="shared" si="17"/>
        <v>1539</v>
      </c>
      <c r="S91" s="27">
        <f t="shared" si="16"/>
        <v>9384</v>
      </c>
      <c r="T91" s="21">
        <v>111</v>
      </c>
    </row>
    <row r="92" spans="1:20" s="28" customFormat="1" ht="21" thickBot="1" x14ac:dyDescent="0.35">
      <c r="A92" s="14" t="s">
        <v>238</v>
      </c>
      <c r="B92" s="23" t="s">
        <v>239</v>
      </c>
      <c r="C92" s="24" t="s">
        <v>230</v>
      </c>
      <c r="D92" s="24" t="s">
        <v>233</v>
      </c>
      <c r="E92" s="24" t="s">
        <v>31</v>
      </c>
      <c r="F92" s="25" t="s">
        <v>37</v>
      </c>
      <c r="G92" s="26">
        <v>10000</v>
      </c>
      <c r="H92" s="19">
        <v>0</v>
      </c>
      <c r="I92" s="19">
        <v>25</v>
      </c>
      <c r="J92" s="19">
        <f t="shared" si="12"/>
        <v>287</v>
      </c>
      <c r="K92" s="19">
        <f t="shared" si="13"/>
        <v>710</v>
      </c>
      <c r="L92" s="19">
        <f t="shared" si="18"/>
        <v>120</v>
      </c>
      <c r="M92" s="19">
        <f t="shared" si="14"/>
        <v>304</v>
      </c>
      <c r="N92" s="19">
        <f t="shared" si="15"/>
        <v>709</v>
      </c>
      <c r="O92" s="19">
        <v>0</v>
      </c>
      <c r="P92" s="19">
        <f t="shared" si="19"/>
        <v>2155</v>
      </c>
      <c r="Q92" s="19">
        <f t="shared" si="20"/>
        <v>616</v>
      </c>
      <c r="R92" s="19">
        <f t="shared" si="17"/>
        <v>1539</v>
      </c>
      <c r="S92" s="27">
        <f t="shared" si="16"/>
        <v>9384</v>
      </c>
      <c r="T92" s="21">
        <v>111</v>
      </c>
    </row>
    <row r="93" spans="1:20" s="28" customFormat="1" ht="21" thickBot="1" x14ac:dyDescent="0.35">
      <c r="A93" s="14" t="s">
        <v>240</v>
      </c>
      <c r="B93" s="23" t="s">
        <v>241</v>
      </c>
      <c r="C93" s="24" t="s">
        <v>230</v>
      </c>
      <c r="D93" s="24" t="s">
        <v>242</v>
      </c>
      <c r="E93" s="24" t="s">
        <v>31</v>
      </c>
      <c r="F93" s="25" t="s">
        <v>62</v>
      </c>
      <c r="G93" s="26">
        <v>11000</v>
      </c>
      <c r="H93" s="19">
        <v>0</v>
      </c>
      <c r="I93" s="19">
        <v>25</v>
      </c>
      <c r="J93" s="19">
        <f t="shared" si="12"/>
        <v>315.7</v>
      </c>
      <c r="K93" s="19">
        <f t="shared" si="13"/>
        <v>781</v>
      </c>
      <c r="L93" s="19">
        <f t="shared" si="18"/>
        <v>132</v>
      </c>
      <c r="M93" s="19">
        <f t="shared" si="14"/>
        <v>334.4</v>
      </c>
      <c r="N93" s="19">
        <f t="shared" si="15"/>
        <v>779.90000000000009</v>
      </c>
      <c r="O93" s="19">
        <v>0</v>
      </c>
      <c r="P93" s="19">
        <f t="shared" si="19"/>
        <v>2368</v>
      </c>
      <c r="Q93" s="19">
        <f t="shared" si="20"/>
        <v>675.1</v>
      </c>
      <c r="R93" s="19">
        <f t="shared" si="17"/>
        <v>1692.9</v>
      </c>
      <c r="S93" s="27">
        <f t="shared" si="16"/>
        <v>10324.9</v>
      </c>
      <c r="T93" s="21">
        <v>111</v>
      </c>
    </row>
    <row r="94" spans="1:20" s="28" customFormat="1" ht="21" thickBot="1" x14ac:dyDescent="0.35">
      <c r="A94" s="14" t="s">
        <v>243</v>
      </c>
      <c r="B94" s="23" t="s">
        <v>244</v>
      </c>
      <c r="C94" s="24" t="s">
        <v>230</v>
      </c>
      <c r="D94" s="24" t="s">
        <v>233</v>
      </c>
      <c r="E94" s="24" t="s">
        <v>31</v>
      </c>
      <c r="F94" s="25" t="s">
        <v>37</v>
      </c>
      <c r="G94" s="26">
        <v>22000</v>
      </c>
      <c r="H94" s="19">
        <v>0</v>
      </c>
      <c r="I94" s="19">
        <v>25</v>
      </c>
      <c r="J94" s="19">
        <f t="shared" si="12"/>
        <v>631.4</v>
      </c>
      <c r="K94" s="19">
        <f t="shared" si="13"/>
        <v>1562</v>
      </c>
      <c r="L94" s="19">
        <f>+G94*1.2%</f>
        <v>264</v>
      </c>
      <c r="M94" s="19">
        <f>+G94*3.04%</f>
        <v>668.8</v>
      </c>
      <c r="N94" s="19">
        <f>+G94*7.09%</f>
        <v>1559.8000000000002</v>
      </c>
      <c r="O94" s="19">
        <v>0</v>
      </c>
      <c r="P94" s="19">
        <f>+H94+I94+J94+K94+L94+M94+N94+O94</f>
        <v>4711</v>
      </c>
      <c r="Q94" s="19">
        <f t="shared" si="20"/>
        <v>1325.2</v>
      </c>
      <c r="R94" s="19">
        <f>+K94+L94+N94</f>
        <v>3385.8</v>
      </c>
      <c r="S94" s="27">
        <f t="shared" si="16"/>
        <v>20674.8</v>
      </c>
      <c r="T94" s="21">
        <v>111</v>
      </c>
    </row>
    <row r="95" spans="1:20" s="28" customFormat="1" ht="21" thickBot="1" x14ac:dyDescent="0.35">
      <c r="A95" s="14" t="s">
        <v>245</v>
      </c>
      <c r="B95" s="23" t="s">
        <v>246</v>
      </c>
      <c r="C95" s="24" t="s">
        <v>230</v>
      </c>
      <c r="D95" s="24" t="s">
        <v>247</v>
      </c>
      <c r="E95" s="24" t="s">
        <v>31</v>
      </c>
      <c r="F95" s="25" t="s">
        <v>62</v>
      </c>
      <c r="G95" s="26">
        <v>10000</v>
      </c>
      <c r="H95" s="19">
        <v>0</v>
      </c>
      <c r="I95" s="19">
        <v>25</v>
      </c>
      <c r="J95" s="19">
        <f t="shared" si="12"/>
        <v>287</v>
      </c>
      <c r="K95" s="19">
        <f t="shared" si="13"/>
        <v>710</v>
      </c>
      <c r="L95" s="19">
        <f t="shared" si="18"/>
        <v>120</v>
      </c>
      <c r="M95" s="19">
        <f t="shared" si="14"/>
        <v>304</v>
      </c>
      <c r="N95" s="19">
        <f t="shared" si="15"/>
        <v>709</v>
      </c>
      <c r="O95" s="19">
        <v>0</v>
      </c>
      <c r="P95" s="19">
        <f t="shared" si="19"/>
        <v>2155</v>
      </c>
      <c r="Q95" s="19">
        <f t="shared" si="20"/>
        <v>616</v>
      </c>
      <c r="R95" s="19">
        <f t="shared" si="17"/>
        <v>1539</v>
      </c>
      <c r="S95" s="27">
        <f t="shared" si="16"/>
        <v>9384</v>
      </c>
      <c r="T95" s="21">
        <v>111</v>
      </c>
    </row>
    <row r="96" spans="1:20" s="28" customFormat="1" ht="21" thickBot="1" x14ac:dyDescent="0.35">
      <c r="A96" s="14" t="s">
        <v>248</v>
      </c>
      <c r="B96" s="23" t="s">
        <v>249</v>
      </c>
      <c r="C96" s="24" t="s">
        <v>230</v>
      </c>
      <c r="D96" s="24" t="s">
        <v>233</v>
      </c>
      <c r="E96" s="24" t="s">
        <v>31</v>
      </c>
      <c r="F96" s="25" t="s">
        <v>37</v>
      </c>
      <c r="G96" s="26">
        <v>15000</v>
      </c>
      <c r="H96" s="19">
        <v>0</v>
      </c>
      <c r="I96" s="19">
        <v>25</v>
      </c>
      <c r="J96" s="19">
        <f t="shared" si="12"/>
        <v>430.5</v>
      </c>
      <c r="K96" s="19">
        <f t="shared" si="13"/>
        <v>1065</v>
      </c>
      <c r="L96" s="19">
        <f>+G96*1.2%</f>
        <v>180</v>
      </c>
      <c r="M96" s="19">
        <f>+G96*3.04%</f>
        <v>456</v>
      </c>
      <c r="N96" s="19">
        <f>+G96*7.09%</f>
        <v>1063.5</v>
      </c>
      <c r="O96" s="19">
        <v>0</v>
      </c>
      <c r="P96" s="19">
        <f>+H96+I96+J96+K96+L96+M96+N96+O96</f>
        <v>3220</v>
      </c>
      <c r="Q96" s="19">
        <f t="shared" si="20"/>
        <v>911.5</v>
      </c>
      <c r="R96" s="19">
        <f>+K96+L96+N96</f>
        <v>2308.5</v>
      </c>
      <c r="S96" s="27">
        <f t="shared" si="16"/>
        <v>14088.5</v>
      </c>
      <c r="T96" s="21">
        <v>111</v>
      </c>
    </row>
    <row r="97" spans="1:20" s="28" customFormat="1" ht="21" thickBot="1" x14ac:dyDescent="0.35">
      <c r="A97" s="14" t="s">
        <v>250</v>
      </c>
      <c r="B97" s="23" t="s">
        <v>251</v>
      </c>
      <c r="C97" s="24" t="s">
        <v>230</v>
      </c>
      <c r="D97" s="24" t="s">
        <v>247</v>
      </c>
      <c r="E97" s="24" t="s">
        <v>31</v>
      </c>
      <c r="F97" s="25" t="s">
        <v>62</v>
      </c>
      <c r="G97" s="26">
        <v>10000</v>
      </c>
      <c r="H97" s="19">
        <v>0</v>
      </c>
      <c r="I97" s="19">
        <v>25</v>
      </c>
      <c r="J97" s="19">
        <f t="shared" si="12"/>
        <v>287</v>
      </c>
      <c r="K97" s="19">
        <f t="shared" si="13"/>
        <v>710</v>
      </c>
      <c r="L97" s="19">
        <f t="shared" si="18"/>
        <v>120</v>
      </c>
      <c r="M97" s="19">
        <f t="shared" si="14"/>
        <v>304</v>
      </c>
      <c r="N97" s="19">
        <f t="shared" si="15"/>
        <v>709</v>
      </c>
      <c r="O97" s="19">
        <v>0</v>
      </c>
      <c r="P97" s="19">
        <f t="shared" si="19"/>
        <v>2155</v>
      </c>
      <c r="Q97" s="19">
        <f t="shared" si="20"/>
        <v>616</v>
      </c>
      <c r="R97" s="19">
        <f t="shared" si="17"/>
        <v>1539</v>
      </c>
      <c r="S97" s="27">
        <f t="shared" si="16"/>
        <v>9384</v>
      </c>
      <c r="T97" s="21">
        <v>111</v>
      </c>
    </row>
    <row r="98" spans="1:20" s="28" customFormat="1" ht="21" thickBot="1" x14ac:dyDescent="0.35">
      <c r="A98" s="14" t="s">
        <v>252</v>
      </c>
      <c r="B98" s="23" t="s">
        <v>253</v>
      </c>
      <c r="C98" s="24" t="s">
        <v>230</v>
      </c>
      <c r="D98" s="24" t="s">
        <v>233</v>
      </c>
      <c r="E98" s="24" t="s">
        <v>31</v>
      </c>
      <c r="F98" s="25" t="s">
        <v>37</v>
      </c>
      <c r="G98" s="26">
        <v>10000</v>
      </c>
      <c r="H98" s="19">
        <v>0</v>
      </c>
      <c r="I98" s="19">
        <v>25</v>
      </c>
      <c r="J98" s="19">
        <f t="shared" si="12"/>
        <v>287</v>
      </c>
      <c r="K98" s="19">
        <f t="shared" si="13"/>
        <v>710</v>
      </c>
      <c r="L98" s="19">
        <f t="shared" si="18"/>
        <v>120</v>
      </c>
      <c r="M98" s="19">
        <f t="shared" si="14"/>
        <v>304</v>
      </c>
      <c r="N98" s="19">
        <f t="shared" si="15"/>
        <v>709</v>
      </c>
      <c r="O98" s="19">
        <v>0</v>
      </c>
      <c r="P98" s="19">
        <f t="shared" si="19"/>
        <v>2155</v>
      </c>
      <c r="Q98" s="19">
        <f t="shared" si="20"/>
        <v>616</v>
      </c>
      <c r="R98" s="19">
        <f t="shared" si="17"/>
        <v>1539</v>
      </c>
      <c r="S98" s="27">
        <f t="shared" si="16"/>
        <v>9384</v>
      </c>
      <c r="T98" s="21">
        <v>111</v>
      </c>
    </row>
    <row r="99" spans="1:20" s="28" customFormat="1" ht="21" thickBot="1" x14ac:dyDescent="0.35">
      <c r="A99" s="14" t="s">
        <v>254</v>
      </c>
      <c r="B99" s="23" t="s">
        <v>255</v>
      </c>
      <c r="C99" s="24" t="s">
        <v>230</v>
      </c>
      <c r="D99" s="24" t="s">
        <v>233</v>
      </c>
      <c r="E99" s="24" t="s">
        <v>31</v>
      </c>
      <c r="F99" s="25" t="s">
        <v>37</v>
      </c>
      <c r="G99" s="26">
        <v>10000</v>
      </c>
      <c r="H99" s="19">
        <v>0</v>
      </c>
      <c r="I99" s="19">
        <v>25</v>
      </c>
      <c r="J99" s="19">
        <f t="shared" si="12"/>
        <v>287</v>
      </c>
      <c r="K99" s="19">
        <f t="shared" si="13"/>
        <v>710</v>
      </c>
      <c r="L99" s="19">
        <f t="shared" si="18"/>
        <v>120</v>
      </c>
      <c r="M99" s="19">
        <f t="shared" si="14"/>
        <v>304</v>
      </c>
      <c r="N99" s="19">
        <f t="shared" si="15"/>
        <v>709</v>
      </c>
      <c r="O99" s="19">
        <v>0</v>
      </c>
      <c r="P99" s="19">
        <f t="shared" si="19"/>
        <v>2155</v>
      </c>
      <c r="Q99" s="19">
        <f t="shared" si="20"/>
        <v>616</v>
      </c>
      <c r="R99" s="19">
        <f t="shared" si="17"/>
        <v>1539</v>
      </c>
      <c r="S99" s="27">
        <f t="shared" si="16"/>
        <v>9384</v>
      </c>
      <c r="T99" s="21">
        <v>111</v>
      </c>
    </row>
    <row r="100" spans="1:20" s="28" customFormat="1" ht="21" thickBot="1" x14ac:dyDescent="0.35">
      <c r="A100" s="14" t="s">
        <v>256</v>
      </c>
      <c r="B100" s="23" t="s">
        <v>257</v>
      </c>
      <c r="C100" s="24" t="s">
        <v>230</v>
      </c>
      <c r="D100" s="24" t="s">
        <v>233</v>
      </c>
      <c r="E100" s="24" t="s">
        <v>31</v>
      </c>
      <c r="F100" s="25" t="s">
        <v>37</v>
      </c>
      <c r="G100" s="26">
        <v>10000</v>
      </c>
      <c r="H100" s="19">
        <v>0</v>
      </c>
      <c r="I100" s="19">
        <v>25</v>
      </c>
      <c r="J100" s="19">
        <f t="shared" si="12"/>
        <v>287</v>
      </c>
      <c r="K100" s="19">
        <f t="shared" si="13"/>
        <v>710</v>
      </c>
      <c r="L100" s="19">
        <f t="shared" si="18"/>
        <v>120</v>
      </c>
      <c r="M100" s="19">
        <f t="shared" si="14"/>
        <v>304</v>
      </c>
      <c r="N100" s="19">
        <f t="shared" si="15"/>
        <v>709</v>
      </c>
      <c r="O100" s="19">
        <v>0</v>
      </c>
      <c r="P100" s="19">
        <f t="shared" si="19"/>
        <v>2155</v>
      </c>
      <c r="Q100" s="19">
        <f>ROUNDUP(H100+I100+J100+M100+O100,2)+1666.67</f>
        <v>2282.67</v>
      </c>
      <c r="R100" s="19">
        <f t="shared" si="17"/>
        <v>1539</v>
      </c>
      <c r="S100" s="27">
        <f t="shared" si="16"/>
        <v>7717.33</v>
      </c>
      <c r="T100" s="21">
        <v>111</v>
      </c>
    </row>
    <row r="101" spans="1:20" s="28" customFormat="1" ht="21" thickBot="1" x14ac:dyDescent="0.35">
      <c r="A101" s="14" t="s">
        <v>258</v>
      </c>
      <c r="B101" s="23" t="s">
        <v>259</v>
      </c>
      <c r="C101" s="24" t="s">
        <v>230</v>
      </c>
      <c r="D101" s="24" t="s">
        <v>233</v>
      </c>
      <c r="E101" s="24" t="s">
        <v>31</v>
      </c>
      <c r="F101" s="25" t="s">
        <v>37</v>
      </c>
      <c r="G101" s="26">
        <v>10000</v>
      </c>
      <c r="H101" s="19">
        <v>0</v>
      </c>
      <c r="I101" s="19">
        <v>25</v>
      </c>
      <c r="J101" s="19">
        <f t="shared" si="12"/>
        <v>287</v>
      </c>
      <c r="K101" s="19">
        <f t="shared" si="13"/>
        <v>710</v>
      </c>
      <c r="L101" s="19">
        <f t="shared" si="18"/>
        <v>120</v>
      </c>
      <c r="M101" s="19">
        <f t="shared" si="14"/>
        <v>304</v>
      </c>
      <c r="N101" s="19">
        <f t="shared" si="15"/>
        <v>709</v>
      </c>
      <c r="O101" s="19">
        <v>0</v>
      </c>
      <c r="P101" s="19">
        <f t="shared" si="19"/>
        <v>2155</v>
      </c>
      <c r="Q101" s="19">
        <f t="shared" si="20"/>
        <v>616</v>
      </c>
      <c r="R101" s="19">
        <f t="shared" si="17"/>
        <v>1539</v>
      </c>
      <c r="S101" s="27">
        <f t="shared" si="16"/>
        <v>9384</v>
      </c>
      <c r="T101" s="21">
        <v>111</v>
      </c>
    </row>
    <row r="102" spans="1:20" s="28" customFormat="1" ht="21" thickBot="1" x14ac:dyDescent="0.35">
      <c r="A102" s="14" t="s">
        <v>260</v>
      </c>
      <c r="B102" s="23" t="s">
        <v>261</v>
      </c>
      <c r="C102" s="24" t="s">
        <v>230</v>
      </c>
      <c r="D102" s="24" t="s">
        <v>55</v>
      </c>
      <c r="E102" s="24" t="s">
        <v>36</v>
      </c>
      <c r="F102" s="25" t="s">
        <v>37</v>
      </c>
      <c r="G102" s="26">
        <v>16500</v>
      </c>
      <c r="H102" s="19">
        <v>0</v>
      </c>
      <c r="I102" s="19">
        <v>25</v>
      </c>
      <c r="J102" s="19">
        <f t="shared" si="12"/>
        <v>473.55</v>
      </c>
      <c r="K102" s="19">
        <f t="shared" si="13"/>
        <v>1171.5</v>
      </c>
      <c r="L102" s="19">
        <f t="shared" si="18"/>
        <v>198</v>
      </c>
      <c r="M102" s="19">
        <f t="shared" si="14"/>
        <v>501.6</v>
      </c>
      <c r="N102" s="19">
        <f t="shared" si="15"/>
        <v>1169.8500000000001</v>
      </c>
      <c r="O102" s="19">
        <v>0</v>
      </c>
      <c r="P102" s="19">
        <f t="shared" si="19"/>
        <v>3539.5</v>
      </c>
      <c r="Q102" s="19">
        <f t="shared" si="20"/>
        <v>1000.15</v>
      </c>
      <c r="R102" s="19">
        <f t="shared" si="17"/>
        <v>2539.3500000000004</v>
      </c>
      <c r="S102" s="27">
        <f t="shared" si="16"/>
        <v>15499.85</v>
      </c>
      <c r="T102" s="21">
        <v>111</v>
      </c>
    </row>
    <row r="103" spans="1:20" s="28" customFormat="1" ht="21" thickBot="1" x14ac:dyDescent="0.35">
      <c r="A103" s="14" t="s">
        <v>262</v>
      </c>
      <c r="B103" s="23" t="s">
        <v>263</v>
      </c>
      <c r="C103" s="24" t="s">
        <v>264</v>
      </c>
      <c r="D103" s="24" t="s">
        <v>265</v>
      </c>
      <c r="E103" s="24" t="s">
        <v>36</v>
      </c>
      <c r="F103" s="25" t="s">
        <v>62</v>
      </c>
      <c r="G103" s="26">
        <v>26250</v>
      </c>
      <c r="H103" s="19">
        <v>0</v>
      </c>
      <c r="I103" s="19">
        <v>25</v>
      </c>
      <c r="J103" s="19">
        <f t="shared" si="12"/>
        <v>753.38</v>
      </c>
      <c r="K103" s="19">
        <f t="shared" si="13"/>
        <v>1863.75</v>
      </c>
      <c r="L103" s="19">
        <f t="shared" si="18"/>
        <v>315</v>
      </c>
      <c r="M103" s="19">
        <f t="shared" si="14"/>
        <v>798</v>
      </c>
      <c r="N103" s="19">
        <f t="shared" si="15"/>
        <v>1861.1250000000002</v>
      </c>
      <c r="O103" s="19">
        <v>1299</v>
      </c>
      <c r="P103" s="19">
        <f t="shared" si="19"/>
        <v>6915.2550000000001</v>
      </c>
      <c r="Q103" s="19">
        <f t="shared" si="20"/>
        <v>2875.38</v>
      </c>
      <c r="R103" s="19">
        <f t="shared" si="17"/>
        <v>4039.875</v>
      </c>
      <c r="S103" s="27">
        <f t="shared" si="16"/>
        <v>23374.62</v>
      </c>
      <c r="T103" s="21">
        <v>111</v>
      </c>
    </row>
    <row r="104" spans="1:20" s="28" customFormat="1" ht="21" thickBot="1" x14ac:dyDescent="0.35">
      <c r="A104" s="14" t="s">
        <v>266</v>
      </c>
      <c r="B104" s="23" t="s">
        <v>267</v>
      </c>
      <c r="C104" s="24" t="s">
        <v>264</v>
      </c>
      <c r="D104" s="24" t="s">
        <v>233</v>
      </c>
      <c r="E104" s="24" t="s">
        <v>36</v>
      </c>
      <c r="F104" s="25" t="s">
        <v>37</v>
      </c>
      <c r="G104" s="26">
        <v>17000</v>
      </c>
      <c r="H104" s="19">
        <v>0</v>
      </c>
      <c r="I104" s="19">
        <v>25</v>
      </c>
      <c r="J104" s="19">
        <f t="shared" si="12"/>
        <v>487.9</v>
      </c>
      <c r="K104" s="19">
        <f t="shared" si="13"/>
        <v>1207</v>
      </c>
      <c r="L104" s="19">
        <f t="shared" si="18"/>
        <v>204</v>
      </c>
      <c r="M104" s="19">
        <f t="shared" si="14"/>
        <v>516.79999999999995</v>
      </c>
      <c r="N104" s="19">
        <f t="shared" si="15"/>
        <v>1205.3000000000002</v>
      </c>
      <c r="O104" s="19">
        <v>0</v>
      </c>
      <c r="P104" s="19">
        <f t="shared" si="19"/>
        <v>3646</v>
      </c>
      <c r="Q104" s="19">
        <f t="shared" si="20"/>
        <v>1029.7</v>
      </c>
      <c r="R104" s="19">
        <f t="shared" si="17"/>
        <v>2616.3000000000002</v>
      </c>
      <c r="S104" s="27">
        <f t="shared" si="16"/>
        <v>15970.3</v>
      </c>
      <c r="T104" s="21">
        <v>111</v>
      </c>
    </row>
    <row r="105" spans="1:20" s="28" customFormat="1" ht="21" thickBot="1" x14ac:dyDescent="0.35">
      <c r="A105" s="14" t="s">
        <v>268</v>
      </c>
      <c r="B105" s="23" t="s">
        <v>269</v>
      </c>
      <c r="C105" s="24" t="s">
        <v>264</v>
      </c>
      <c r="D105" s="24" t="s">
        <v>170</v>
      </c>
      <c r="E105" s="24" t="s">
        <v>36</v>
      </c>
      <c r="F105" s="25" t="s">
        <v>37</v>
      </c>
      <c r="G105" s="26">
        <v>17000</v>
      </c>
      <c r="H105" s="19">
        <v>0</v>
      </c>
      <c r="I105" s="19">
        <v>25</v>
      </c>
      <c r="J105" s="19">
        <f t="shared" si="12"/>
        <v>487.9</v>
      </c>
      <c r="K105" s="19">
        <f t="shared" si="13"/>
        <v>1207</v>
      </c>
      <c r="L105" s="19">
        <f t="shared" si="18"/>
        <v>204</v>
      </c>
      <c r="M105" s="19">
        <f t="shared" si="14"/>
        <v>516.79999999999995</v>
      </c>
      <c r="N105" s="19">
        <f t="shared" si="15"/>
        <v>1205.3000000000002</v>
      </c>
      <c r="O105" s="19">
        <v>0</v>
      </c>
      <c r="P105" s="19">
        <f t="shared" si="19"/>
        <v>3646</v>
      </c>
      <c r="Q105" s="19">
        <f t="shared" si="20"/>
        <v>1029.7</v>
      </c>
      <c r="R105" s="19">
        <f t="shared" si="17"/>
        <v>2616.3000000000002</v>
      </c>
      <c r="S105" s="27">
        <f t="shared" si="16"/>
        <v>15970.3</v>
      </c>
      <c r="T105" s="21">
        <v>111</v>
      </c>
    </row>
    <row r="106" spans="1:20" s="28" customFormat="1" ht="21" thickBot="1" x14ac:dyDescent="0.35">
      <c r="A106" s="14" t="s">
        <v>270</v>
      </c>
      <c r="B106" s="23" t="s">
        <v>271</v>
      </c>
      <c r="C106" s="24" t="s">
        <v>264</v>
      </c>
      <c r="D106" s="24" t="s">
        <v>170</v>
      </c>
      <c r="E106" s="24" t="s">
        <v>36</v>
      </c>
      <c r="F106" s="25" t="s">
        <v>37</v>
      </c>
      <c r="G106" s="26">
        <v>17000</v>
      </c>
      <c r="H106" s="19">
        <v>0</v>
      </c>
      <c r="I106" s="19">
        <v>25</v>
      </c>
      <c r="J106" s="19">
        <f t="shared" si="12"/>
        <v>487.9</v>
      </c>
      <c r="K106" s="19">
        <f t="shared" si="13"/>
        <v>1207</v>
      </c>
      <c r="L106" s="19">
        <f t="shared" si="18"/>
        <v>204</v>
      </c>
      <c r="M106" s="19">
        <f t="shared" si="14"/>
        <v>516.79999999999995</v>
      </c>
      <c r="N106" s="19">
        <f t="shared" si="15"/>
        <v>1205.3000000000002</v>
      </c>
      <c r="O106" s="19">
        <v>0</v>
      </c>
      <c r="P106" s="19">
        <f t="shared" si="19"/>
        <v>3646</v>
      </c>
      <c r="Q106" s="19">
        <f t="shared" si="20"/>
        <v>1029.7</v>
      </c>
      <c r="R106" s="19">
        <f t="shared" si="17"/>
        <v>2616.3000000000002</v>
      </c>
      <c r="S106" s="27">
        <f t="shared" si="16"/>
        <v>15970.3</v>
      </c>
      <c r="T106" s="21">
        <v>111</v>
      </c>
    </row>
    <row r="107" spans="1:20" s="28" customFormat="1" ht="21" thickBot="1" x14ac:dyDescent="0.35">
      <c r="A107" s="14" t="s">
        <v>272</v>
      </c>
      <c r="B107" s="23" t="s">
        <v>273</v>
      </c>
      <c r="C107" s="24" t="s">
        <v>264</v>
      </c>
      <c r="D107" s="24" t="s">
        <v>170</v>
      </c>
      <c r="E107" s="24" t="s">
        <v>36</v>
      </c>
      <c r="F107" s="25" t="s">
        <v>37</v>
      </c>
      <c r="G107" s="26">
        <v>17000</v>
      </c>
      <c r="H107" s="19">
        <v>0</v>
      </c>
      <c r="I107" s="19">
        <v>25</v>
      </c>
      <c r="J107" s="19">
        <f t="shared" si="12"/>
        <v>487.9</v>
      </c>
      <c r="K107" s="19">
        <f t="shared" si="13"/>
        <v>1207</v>
      </c>
      <c r="L107" s="19">
        <f t="shared" si="18"/>
        <v>204</v>
      </c>
      <c r="M107" s="19">
        <f t="shared" si="14"/>
        <v>516.79999999999995</v>
      </c>
      <c r="N107" s="19">
        <f t="shared" si="15"/>
        <v>1205.3000000000002</v>
      </c>
      <c r="O107" s="19">
        <v>0</v>
      </c>
      <c r="P107" s="19">
        <f t="shared" si="19"/>
        <v>3646</v>
      </c>
      <c r="Q107" s="19">
        <f t="shared" si="20"/>
        <v>1029.7</v>
      </c>
      <c r="R107" s="19">
        <f t="shared" si="17"/>
        <v>2616.3000000000002</v>
      </c>
      <c r="S107" s="27">
        <f t="shared" si="16"/>
        <v>15970.3</v>
      </c>
      <c r="T107" s="21">
        <v>111</v>
      </c>
    </row>
    <row r="108" spans="1:20" s="28" customFormat="1" ht="41.25" thickBot="1" x14ac:dyDescent="0.35">
      <c r="A108" s="14" t="s">
        <v>274</v>
      </c>
      <c r="B108" s="23" t="s">
        <v>275</v>
      </c>
      <c r="C108" s="24" t="s">
        <v>276</v>
      </c>
      <c r="D108" s="24" t="s">
        <v>277</v>
      </c>
      <c r="E108" s="24" t="s">
        <v>36</v>
      </c>
      <c r="F108" s="25" t="s">
        <v>32</v>
      </c>
      <c r="G108" s="26">
        <v>75000</v>
      </c>
      <c r="H108" s="19">
        <v>6309.35</v>
      </c>
      <c r="I108" s="19">
        <v>25</v>
      </c>
      <c r="J108" s="19">
        <f t="shared" si="12"/>
        <v>2152.5</v>
      </c>
      <c r="K108" s="19">
        <f t="shared" si="13"/>
        <v>5325</v>
      </c>
      <c r="L108" s="19">
        <v>647.14</v>
      </c>
      <c r="M108" s="19">
        <f t="shared" si="14"/>
        <v>2280</v>
      </c>
      <c r="N108" s="19">
        <f t="shared" si="15"/>
        <v>5317.5</v>
      </c>
      <c r="O108" s="19">
        <v>0</v>
      </c>
      <c r="P108" s="19">
        <f t="shared" si="19"/>
        <v>22056.489999999998</v>
      </c>
      <c r="Q108" s="19">
        <f t="shared" si="20"/>
        <v>10766.85</v>
      </c>
      <c r="R108" s="19">
        <f t="shared" si="17"/>
        <v>11289.64</v>
      </c>
      <c r="S108" s="27">
        <f t="shared" si="16"/>
        <v>64233.15</v>
      </c>
      <c r="T108" s="21">
        <v>111</v>
      </c>
    </row>
    <row r="109" spans="1:20" s="28" customFormat="1" ht="41.25" thickBot="1" x14ac:dyDescent="0.35">
      <c r="A109" s="14" t="s">
        <v>278</v>
      </c>
      <c r="B109" s="23" t="s">
        <v>279</v>
      </c>
      <c r="C109" s="24" t="s">
        <v>276</v>
      </c>
      <c r="D109" s="24" t="s">
        <v>280</v>
      </c>
      <c r="E109" s="24" t="s">
        <v>36</v>
      </c>
      <c r="F109" s="25" t="s">
        <v>46</v>
      </c>
      <c r="G109" s="26">
        <v>31500</v>
      </c>
      <c r="H109" s="19">
        <v>0</v>
      </c>
      <c r="I109" s="19">
        <v>25</v>
      </c>
      <c r="J109" s="19">
        <f t="shared" si="12"/>
        <v>904.05</v>
      </c>
      <c r="K109" s="19">
        <f t="shared" si="13"/>
        <v>2236.5</v>
      </c>
      <c r="L109" s="19">
        <f t="shared" si="18"/>
        <v>378</v>
      </c>
      <c r="M109" s="19">
        <f t="shared" si="14"/>
        <v>957.6</v>
      </c>
      <c r="N109" s="19">
        <f t="shared" si="15"/>
        <v>2233.3500000000004</v>
      </c>
      <c r="O109" s="19">
        <f>1190.12+1190.12</f>
        <v>2380.2399999999998</v>
      </c>
      <c r="P109" s="19">
        <f t="shared" si="19"/>
        <v>9114.7400000000016</v>
      </c>
      <c r="Q109" s="19">
        <f t="shared" si="20"/>
        <v>4266.8900000000003</v>
      </c>
      <c r="R109" s="19">
        <f t="shared" si="17"/>
        <v>4847.8500000000004</v>
      </c>
      <c r="S109" s="27">
        <f t="shared" si="16"/>
        <v>27233.11</v>
      </c>
      <c r="T109" s="21">
        <v>111</v>
      </c>
    </row>
    <row r="110" spans="1:20" s="28" customFormat="1" ht="41.25" thickBot="1" x14ac:dyDescent="0.35">
      <c r="A110" s="14" t="s">
        <v>281</v>
      </c>
      <c r="B110" s="23" t="s">
        <v>282</v>
      </c>
      <c r="C110" s="24" t="s">
        <v>276</v>
      </c>
      <c r="D110" s="24" t="s">
        <v>283</v>
      </c>
      <c r="E110" s="24" t="s">
        <v>36</v>
      </c>
      <c r="F110" s="25" t="s">
        <v>37</v>
      </c>
      <c r="G110" s="26">
        <v>50000</v>
      </c>
      <c r="H110" s="19">
        <v>1854</v>
      </c>
      <c r="I110" s="19">
        <v>25</v>
      </c>
      <c r="J110" s="19">
        <f t="shared" si="12"/>
        <v>1435</v>
      </c>
      <c r="K110" s="19">
        <f t="shared" si="13"/>
        <v>3550</v>
      </c>
      <c r="L110" s="19">
        <f t="shared" si="18"/>
        <v>600</v>
      </c>
      <c r="M110" s="19">
        <f t="shared" si="14"/>
        <v>1520</v>
      </c>
      <c r="N110" s="19">
        <f t="shared" si="15"/>
        <v>3545.0000000000005</v>
      </c>
      <c r="O110" s="19">
        <v>0</v>
      </c>
      <c r="P110" s="19">
        <f t="shared" si="19"/>
        <v>12529</v>
      </c>
      <c r="Q110" s="19">
        <f t="shared" si="20"/>
        <v>4834</v>
      </c>
      <c r="R110" s="19">
        <f t="shared" si="17"/>
        <v>7695</v>
      </c>
      <c r="S110" s="27">
        <f t="shared" si="16"/>
        <v>45166</v>
      </c>
      <c r="T110" s="21">
        <v>111</v>
      </c>
    </row>
    <row r="111" spans="1:20" s="28" customFormat="1" ht="41.25" thickBot="1" x14ac:dyDescent="0.35">
      <c r="A111" s="14" t="s">
        <v>284</v>
      </c>
      <c r="B111" s="23" t="s">
        <v>285</v>
      </c>
      <c r="C111" s="24" t="s">
        <v>276</v>
      </c>
      <c r="D111" s="24" t="s">
        <v>55</v>
      </c>
      <c r="E111" s="24" t="s">
        <v>36</v>
      </c>
      <c r="F111" s="25" t="s">
        <v>37</v>
      </c>
      <c r="G111" s="26">
        <v>13200</v>
      </c>
      <c r="H111" s="19">
        <v>0</v>
      </c>
      <c r="I111" s="19">
        <v>25</v>
      </c>
      <c r="J111" s="19">
        <f t="shared" si="12"/>
        <v>378.84</v>
      </c>
      <c r="K111" s="19">
        <f t="shared" si="13"/>
        <v>937.2</v>
      </c>
      <c r="L111" s="19">
        <f t="shared" si="18"/>
        <v>158.4</v>
      </c>
      <c r="M111" s="19">
        <f t="shared" si="14"/>
        <v>401.28</v>
      </c>
      <c r="N111" s="19">
        <f t="shared" si="15"/>
        <v>935.88000000000011</v>
      </c>
      <c r="O111" s="19">
        <v>1190.1199999999999</v>
      </c>
      <c r="P111" s="19">
        <f t="shared" si="19"/>
        <v>4026.7200000000003</v>
      </c>
      <c r="Q111" s="19">
        <f t="shared" si="20"/>
        <v>1995.24</v>
      </c>
      <c r="R111" s="19">
        <f t="shared" si="17"/>
        <v>2031.4800000000002</v>
      </c>
      <c r="S111" s="27">
        <f t="shared" si="16"/>
        <v>11204.76</v>
      </c>
      <c r="T111" s="21">
        <v>111</v>
      </c>
    </row>
    <row r="112" spans="1:20" s="28" customFormat="1" ht="41.25" thickBot="1" x14ac:dyDescent="0.35">
      <c r="A112" s="14" t="s">
        <v>286</v>
      </c>
      <c r="B112" s="23" t="s">
        <v>287</v>
      </c>
      <c r="C112" s="24" t="s">
        <v>276</v>
      </c>
      <c r="D112" s="24" t="s">
        <v>55</v>
      </c>
      <c r="E112" s="24" t="s">
        <v>36</v>
      </c>
      <c r="F112" s="25" t="s">
        <v>37</v>
      </c>
      <c r="G112" s="26">
        <v>22000</v>
      </c>
      <c r="H112" s="19">
        <v>0</v>
      </c>
      <c r="I112" s="19">
        <v>25</v>
      </c>
      <c r="J112" s="19">
        <f t="shared" si="12"/>
        <v>631.4</v>
      </c>
      <c r="K112" s="19">
        <f t="shared" si="13"/>
        <v>1562</v>
      </c>
      <c r="L112" s="19">
        <f>+G112*1.2%</f>
        <v>264</v>
      </c>
      <c r="M112" s="19">
        <f>+G112*3.04%</f>
        <v>668.8</v>
      </c>
      <c r="N112" s="19">
        <f>+G112*7.09%</f>
        <v>1559.8000000000002</v>
      </c>
      <c r="O112" s="19">
        <v>0</v>
      </c>
      <c r="P112" s="19">
        <f>+H112+I112+J112+K112+L112+M112+N112+O112</f>
        <v>4711</v>
      </c>
      <c r="Q112" s="19">
        <f t="shared" si="20"/>
        <v>1325.2</v>
      </c>
      <c r="R112" s="19">
        <f>+K112+L112+N112</f>
        <v>3385.8</v>
      </c>
      <c r="S112" s="27">
        <f t="shared" si="16"/>
        <v>20674.8</v>
      </c>
      <c r="T112" s="21">
        <v>111</v>
      </c>
    </row>
    <row r="113" spans="1:20" s="28" customFormat="1" ht="41.25" thickBot="1" x14ac:dyDescent="0.35">
      <c r="A113" s="14" t="s">
        <v>288</v>
      </c>
      <c r="B113" s="23" t="s">
        <v>289</v>
      </c>
      <c r="C113" s="24" t="s">
        <v>276</v>
      </c>
      <c r="D113" s="24" t="s">
        <v>55</v>
      </c>
      <c r="E113" s="24" t="s">
        <v>36</v>
      </c>
      <c r="F113" s="25" t="s">
        <v>37</v>
      </c>
      <c r="G113" s="26">
        <v>13200</v>
      </c>
      <c r="H113" s="19">
        <v>0</v>
      </c>
      <c r="I113" s="19">
        <v>25</v>
      </c>
      <c r="J113" s="19">
        <f t="shared" si="12"/>
        <v>378.84</v>
      </c>
      <c r="K113" s="19">
        <f t="shared" si="13"/>
        <v>937.2</v>
      </c>
      <c r="L113" s="19">
        <f t="shared" si="18"/>
        <v>158.4</v>
      </c>
      <c r="M113" s="19">
        <f t="shared" si="14"/>
        <v>401.28</v>
      </c>
      <c r="N113" s="19">
        <f t="shared" si="15"/>
        <v>935.88000000000011</v>
      </c>
      <c r="O113" s="19">
        <v>0</v>
      </c>
      <c r="P113" s="19">
        <f t="shared" si="19"/>
        <v>2836.6000000000004</v>
      </c>
      <c r="Q113" s="19">
        <f t="shared" si="20"/>
        <v>805.12</v>
      </c>
      <c r="R113" s="19">
        <f t="shared" si="17"/>
        <v>2031.4800000000002</v>
      </c>
      <c r="S113" s="27">
        <f t="shared" si="16"/>
        <v>12394.88</v>
      </c>
      <c r="T113" s="21">
        <v>111</v>
      </c>
    </row>
    <row r="114" spans="1:20" s="22" customFormat="1" ht="41.25" thickBot="1" x14ac:dyDescent="0.35">
      <c r="A114" s="14" t="s">
        <v>290</v>
      </c>
      <c r="B114" s="15" t="s">
        <v>291</v>
      </c>
      <c r="C114" s="24" t="s">
        <v>276</v>
      </c>
      <c r="D114" s="16" t="s">
        <v>45</v>
      </c>
      <c r="E114" s="16" t="s">
        <v>36</v>
      </c>
      <c r="F114" s="17" t="s">
        <v>46</v>
      </c>
      <c r="G114" s="18">
        <v>15950</v>
      </c>
      <c r="H114" s="19">
        <v>0</v>
      </c>
      <c r="I114" s="19">
        <v>25</v>
      </c>
      <c r="J114" s="19">
        <f>ROUNDUP(G114*2.87%,2)</f>
        <v>457.77</v>
      </c>
      <c r="K114" s="19">
        <f>ROUNDUP(G114*7.1%,2)</f>
        <v>1132.45</v>
      </c>
      <c r="L114" s="19">
        <f>+G114*1.2%</f>
        <v>191.4</v>
      </c>
      <c r="M114" s="19">
        <f>+G114*3.04%</f>
        <v>484.88</v>
      </c>
      <c r="N114" s="19">
        <f>+G114*7.09%</f>
        <v>1130.855</v>
      </c>
      <c r="O114" s="19">
        <v>2380.2399999999998</v>
      </c>
      <c r="P114" s="19">
        <f>+H114+I114+J114+K114+L114+M114+N114+O114</f>
        <v>5802.5949999999993</v>
      </c>
      <c r="Q114" s="19">
        <f>ROUNDUP(H114+I114+J114+M114+O114,2)</f>
        <v>3347.89</v>
      </c>
      <c r="R114" s="19">
        <f>+K114+L114+N114</f>
        <v>2454.7049999999999</v>
      </c>
      <c r="S114" s="20">
        <f>ROUNDUP(G114-Q114,2)</f>
        <v>12602.11</v>
      </c>
      <c r="T114" s="21">
        <v>111</v>
      </c>
    </row>
    <row r="115" spans="1:20" s="28" customFormat="1" ht="41.25" thickBot="1" x14ac:dyDescent="0.35">
      <c r="A115" s="14" t="s">
        <v>292</v>
      </c>
      <c r="B115" s="23" t="s">
        <v>293</v>
      </c>
      <c r="C115" s="24" t="s">
        <v>276</v>
      </c>
      <c r="D115" s="24" t="s">
        <v>144</v>
      </c>
      <c r="E115" s="24" t="s">
        <v>36</v>
      </c>
      <c r="F115" s="25" t="s">
        <v>37</v>
      </c>
      <c r="G115" s="26">
        <v>11000</v>
      </c>
      <c r="H115" s="19">
        <v>0</v>
      </c>
      <c r="I115" s="19">
        <v>25</v>
      </c>
      <c r="J115" s="19">
        <f t="shared" si="12"/>
        <v>315.7</v>
      </c>
      <c r="K115" s="19">
        <f t="shared" si="13"/>
        <v>781</v>
      </c>
      <c r="L115" s="19">
        <f t="shared" si="18"/>
        <v>132</v>
      </c>
      <c r="M115" s="19">
        <f t="shared" si="14"/>
        <v>334.4</v>
      </c>
      <c r="N115" s="19">
        <f t="shared" si="15"/>
        <v>779.90000000000009</v>
      </c>
      <c r="O115" s="19">
        <v>0</v>
      </c>
      <c r="P115" s="19">
        <f t="shared" si="19"/>
        <v>2368</v>
      </c>
      <c r="Q115" s="19">
        <f t="shared" si="20"/>
        <v>675.1</v>
      </c>
      <c r="R115" s="19">
        <f t="shared" si="17"/>
        <v>1692.9</v>
      </c>
      <c r="S115" s="27">
        <f t="shared" si="16"/>
        <v>10324.9</v>
      </c>
      <c r="T115" s="21">
        <v>111</v>
      </c>
    </row>
    <row r="116" spans="1:20" s="28" customFormat="1" ht="21" thickBot="1" x14ac:dyDescent="0.35">
      <c r="A116" s="14" t="s">
        <v>294</v>
      </c>
      <c r="B116" s="23" t="s">
        <v>295</v>
      </c>
      <c r="C116" s="24" t="s">
        <v>296</v>
      </c>
      <c r="D116" s="24" t="s">
        <v>297</v>
      </c>
      <c r="E116" s="24" t="s">
        <v>31</v>
      </c>
      <c r="F116" s="25" t="s">
        <v>62</v>
      </c>
      <c r="G116" s="26">
        <v>20000</v>
      </c>
      <c r="H116" s="19">
        <v>0</v>
      </c>
      <c r="I116" s="19">
        <v>25</v>
      </c>
      <c r="J116" s="19">
        <f t="shared" si="12"/>
        <v>574</v>
      </c>
      <c r="K116" s="19">
        <f t="shared" si="13"/>
        <v>1420</v>
      </c>
      <c r="L116" s="19">
        <f t="shared" si="18"/>
        <v>240</v>
      </c>
      <c r="M116" s="19">
        <f t="shared" si="14"/>
        <v>608</v>
      </c>
      <c r="N116" s="19">
        <f t="shared" si="15"/>
        <v>1418</v>
      </c>
      <c r="O116" s="19">
        <v>0</v>
      </c>
      <c r="P116" s="19">
        <f t="shared" si="19"/>
        <v>4285</v>
      </c>
      <c r="Q116" s="19">
        <f t="shared" si="20"/>
        <v>1207</v>
      </c>
      <c r="R116" s="19">
        <f t="shared" si="17"/>
        <v>3078</v>
      </c>
      <c r="S116" s="27">
        <f t="shared" si="16"/>
        <v>18793</v>
      </c>
      <c r="T116" s="21">
        <v>111</v>
      </c>
    </row>
    <row r="117" spans="1:20" s="28" customFormat="1" ht="21" thickBot="1" x14ac:dyDescent="0.35">
      <c r="A117" s="14" t="s">
        <v>298</v>
      </c>
      <c r="B117" s="23" t="s">
        <v>299</v>
      </c>
      <c r="C117" s="24" t="s">
        <v>296</v>
      </c>
      <c r="D117" s="24" t="s">
        <v>300</v>
      </c>
      <c r="E117" s="24" t="s">
        <v>31</v>
      </c>
      <c r="F117" s="25" t="s">
        <v>62</v>
      </c>
      <c r="G117" s="26">
        <v>12000</v>
      </c>
      <c r="H117" s="19">
        <v>0</v>
      </c>
      <c r="I117" s="19">
        <v>25</v>
      </c>
      <c r="J117" s="19">
        <f t="shared" si="12"/>
        <v>344.4</v>
      </c>
      <c r="K117" s="19">
        <f t="shared" si="13"/>
        <v>852</v>
      </c>
      <c r="L117" s="19">
        <f t="shared" si="18"/>
        <v>144</v>
      </c>
      <c r="M117" s="19">
        <f t="shared" si="14"/>
        <v>364.8</v>
      </c>
      <c r="N117" s="19">
        <f t="shared" si="15"/>
        <v>850.80000000000007</v>
      </c>
      <c r="O117" s="19">
        <v>0</v>
      </c>
      <c r="P117" s="19">
        <f t="shared" si="19"/>
        <v>2581</v>
      </c>
      <c r="Q117" s="19">
        <f t="shared" si="20"/>
        <v>734.2</v>
      </c>
      <c r="R117" s="19">
        <f t="shared" si="17"/>
        <v>1846.8000000000002</v>
      </c>
      <c r="S117" s="27">
        <f t="shared" si="16"/>
        <v>11265.8</v>
      </c>
      <c r="T117" s="21">
        <v>111</v>
      </c>
    </row>
    <row r="118" spans="1:20" s="28" customFormat="1" ht="21" thickBot="1" x14ac:dyDescent="0.35">
      <c r="A118" s="14" t="s">
        <v>301</v>
      </c>
      <c r="B118" s="23" t="s">
        <v>302</v>
      </c>
      <c r="C118" s="24" t="s">
        <v>296</v>
      </c>
      <c r="D118" s="24" t="s">
        <v>297</v>
      </c>
      <c r="E118" s="24" t="s">
        <v>36</v>
      </c>
      <c r="F118" s="25" t="s">
        <v>62</v>
      </c>
      <c r="G118" s="26">
        <v>20000</v>
      </c>
      <c r="H118" s="19">
        <v>0</v>
      </c>
      <c r="I118" s="19">
        <v>25</v>
      </c>
      <c r="J118" s="19">
        <f t="shared" si="12"/>
        <v>574</v>
      </c>
      <c r="K118" s="19">
        <f t="shared" si="13"/>
        <v>1420</v>
      </c>
      <c r="L118" s="19">
        <f t="shared" si="18"/>
        <v>240</v>
      </c>
      <c r="M118" s="19">
        <f t="shared" si="14"/>
        <v>608</v>
      </c>
      <c r="N118" s="19">
        <f t="shared" si="15"/>
        <v>1418</v>
      </c>
      <c r="O118" s="19">
        <v>1190.1199999999999</v>
      </c>
      <c r="P118" s="19">
        <f t="shared" si="19"/>
        <v>5475.12</v>
      </c>
      <c r="Q118" s="19">
        <f t="shared" si="20"/>
        <v>2397.12</v>
      </c>
      <c r="R118" s="19">
        <f t="shared" si="17"/>
        <v>3078</v>
      </c>
      <c r="S118" s="27">
        <f t="shared" si="16"/>
        <v>17602.88</v>
      </c>
      <c r="T118" s="21">
        <v>111</v>
      </c>
    </row>
    <row r="119" spans="1:20" s="28" customFormat="1" ht="21" thickBot="1" x14ac:dyDescent="0.35">
      <c r="A119" s="14" t="s">
        <v>303</v>
      </c>
      <c r="B119" s="23" t="s">
        <v>304</v>
      </c>
      <c r="C119" s="24" t="s">
        <v>296</v>
      </c>
      <c r="D119" s="24" t="s">
        <v>300</v>
      </c>
      <c r="E119" s="24" t="s">
        <v>31</v>
      </c>
      <c r="F119" s="25" t="s">
        <v>62</v>
      </c>
      <c r="G119" s="26">
        <v>12000</v>
      </c>
      <c r="H119" s="19">
        <v>0</v>
      </c>
      <c r="I119" s="19">
        <v>25</v>
      </c>
      <c r="J119" s="19">
        <f t="shared" si="12"/>
        <v>344.4</v>
      </c>
      <c r="K119" s="19">
        <f t="shared" si="13"/>
        <v>852</v>
      </c>
      <c r="L119" s="19">
        <f t="shared" si="18"/>
        <v>144</v>
      </c>
      <c r="M119" s="19">
        <f t="shared" si="14"/>
        <v>364.8</v>
      </c>
      <c r="N119" s="19">
        <f t="shared" si="15"/>
        <v>850.80000000000007</v>
      </c>
      <c r="O119" s="19">
        <v>0</v>
      </c>
      <c r="P119" s="19">
        <f t="shared" si="19"/>
        <v>2581</v>
      </c>
      <c r="Q119" s="19">
        <f t="shared" si="20"/>
        <v>734.2</v>
      </c>
      <c r="R119" s="19">
        <f t="shared" si="17"/>
        <v>1846.8000000000002</v>
      </c>
      <c r="S119" s="27">
        <f t="shared" si="16"/>
        <v>11265.8</v>
      </c>
      <c r="T119" s="21">
        <v>111</v>
      </c>
    </row>
    <row r="120" spans="1:20" s="28" customFormat="1" ht="21" thickBot="1" x14ac:dyDescent="0.35">
      <c r="A120" s="14" t="s">
        <v>305</v>
      </c>
      <c r="B120" s="23" t="s">
        <v>306</v>
      </c>
      <c r="C120" s="24" t="s">
        <v>296</v>
      </c>
      <c r="D120" s="24" t="s">
        <v>300</v>
      </c>
      <c r="E120" s="24" t="s">
        <v>31</v>
      </c>
      <c r="F120" s="25" t="s">
        <v>62</v>
      </c>
      <c r="G120" s="26">
        <v>13200</v>
      </c>
      <c r="H120" s="19">
        <v>0</v>
      </c>
      <c r="I120" s="19">
        <v>25</v>
      </c>
      <c r="J120" s="19">
        <f t="shared" si="12"/>
        <v>378.84</v>
      </c>
      <c r="K120" s="19">
        <f t="shared" si="13"/>
        <v>937.2</v>
      </c>
      <c r="L120" s="19">
        <f t="shared" si="18"/>
        <v>158.4</v>
      </c>
      <c r="M120" s="19">
        <f t="shared" si="14"/>
        <v>401.28</v>
      </c>
      <c r="N120" s="19">
        <f t="shared" si="15"/>
        <v>935.88000000000011</v>
      </c>
      <c r="O120" s="19">
        <v>0</v>
      </c>
      <c r="P120" s="19">
        <f t="shared" si="19"/>
        <v>2836.6000000000004</v>
      </c>
      <c r="Q120" s="19">
        <f t="shared" si="20"/>
        <v>805.12</v>
      </c>
      <c r="R120" s="19">
        <f t="shared" si="17"/>
        <v>2031.4800000000002</v>
      </c>
      <c r="S120" s="27">
        <f t="shared" si="16"/>
        <v>12394.88</v>
      </c>
      <c r="T120" s="21">
        <v>111</v>
      </c>
    </row>
    <row r="121" spans="1:20" s="28" customFormat="1" ht="21" thickBot="1" x14ac:dyDescent="0.35">
      <c r="A121" s="14" t="s">
        <v>307</v>
      </c>
      <c r="B121" s="23" t="s">
        <v>308</v>
      </c>
      <c r="C121" s="24" t="s">
        <v>296</v>
      </c>
      <c r="D121" s="24" t="s">
        <v>300</v>
      </c>
      <c r="E121" s="24" t="s">
        <v>31</v>
      </c>
      <c r="F121" s="25" t="s">
        <v>62</v>
      </c>
      <c r="G121" s="26">
        <v>16500</v>
      </c>
      <c r="H121" s="19">
        <v>0</v>
      </c>
      <c r="I121" s="19">
        <v>25</v>
      </c>
      <c r="J121" s="19">
        <f t="shared" si="12"/>
        <v>473.55</v>
      </c>
      <c r="K121" s="19">
        <f t="shared" si="13"/>
        <v>1171.5</v>
      </c>
      <c r="L121" s="19">
        <f t="shared" si="18"/>
        <v>198</v>
      </c>
      <c r="M121" s="19">
        <f t="shared" si="14"/>
        <v>501.6</v>
      </c>
      <c r="N121" s="19">
        <f t="shared" si="15"/>
        <v>1169.8500000000001</v>
      </c>
      <c r="O121" s="19">
        <v>0</v>
      </c>
      <c r="P121" s="19">
        <f t="shared" si="19"/>
        <v>3539.5</v>
      </c>
      <c r="Q121" s="19">
        <f t="shared" si="20"/>
        <v>1000.15</v>
      </c>
      <c r="R121" s="19">
        <f t="shared" si="17"/>
        <v>2539.3500000000004</v>
      </c>
      <c r="S121" s="27">
        <f t="shared" si="16"/>
        <v>15499.85</v>
      </c>
      <c r="T121" s="21">
        <v>111</v>
      </c>
    </row>
    <row r="122" spans="1:20" s="28" customFormat="1" ht="21" thickBot="1" x14ac:dyDescent="0.35">
      <c r="A122" s="14" t="s">
        <v>309</v>
      </c>
      <c r="B122" s="23" t="s">
        <v>310</v>
      </c>
      <c r="C122" s="24" t="s">
        <v>296</v>
      </c>
      <c r="D122" s="24" t="s">
        <v>300</v>
      </c>
      <c r="E122" s="24" t="s">
        <v>31</v>
      </c>
      <c r="F122" s="25" t="s">
        <v>62</v>
      </c>
      <c r="G122" s="26">
        <v>18000</v>
      </c>
      <c r="H122" s="19">
        <v>0</v>
      </c>
      <c r="I122" s="19">
        <v>25</v>
      </c>
      <c r="J122" s="19">
        <f t="shared" si="12"/>
        <v>516.6</v>
      </c>
      <c r="K122" s="19">
        <f t="shared" si="13"/>
        <v>1278</v>
      </c>
      <c r="L122" s="19">
        <f t="shared" si="18"/>
        <v>216</v>
      </c>
      <c r="M122" s="19">
        <f t="shared" si="14"/>
        <v>547.20000000000005</v>
      </c>
      <c r="N122" s="19">
        <f t="shared" si="15"/>
        <v>1276.2</v>
      </c>
      <c r="O122" s="19">
        <v>0</v>
      </c>
      <c r="P122" s="19">
        <f t="shared" si="19"/>
        <v>3859</v>
      </c>
      <c r="Q122" s="19">
        <f t="shared" si="20"/>
        <v>1088.8</v>
      </c>
      <c r="R122" s="19">
        <f t="shared" si="17"/>
        <v>2770.2</v>
      </c>
      <c r="S122" s="27">
        <f t="shared" si="16"/>
        <v>16911.2</v>
      </c>
      <c r="T122" s="21">
        <v>111</v>
      </c>
    </row>
    <row r="123" spans="1:20" s="28" customFormat="1" ht="21" thickBot="1" x14ac:dyDescent="0.35">
      <c r="A123" s="14" t="s">
        <v>311</v>
      </c>
      <c r="B123" s="23" t="s">
        <v>312</v>
      </c>
      <c r="C123" s="24" t="s">
        <v>296</v>
      </c>
      <c r="D123" s="24" t="s">
        <v>300</v>
      </c>
      <c r="E123" s="24" t="s">
        <v>36</v>
      </c>
      <c r="F123" s="25" t="s">
        <v>62</v>
      </c>
      <c r="G123" s="26">
        <v>12000</v>
      </c>
      <c r="H123" s="19">
        <v>0</v>
      </c>
      <c r="I123" s="19">
        <v>25</v>
      </c>
      <c r="J123" s="19">
        <f t="shared" si="12"/>
        <v>344.4</v>
      </c>
      <c r="K123" s="19">
        <f t="shared" si="13"/>
        <v>852</v>
      </c>
      <c r="L123" s="19">
        <f t="shared" si="18"/>
        <v>144</v>
      </c>
      <c r="M123" s="19">
        <f t="shared" si="14"/>
        <v>364.8</v>
      </c>
      <c r="N123" s="19">
        <f t="shared" si="15"/>
        <v>850.80000000000007</v>
      </c>
      <c r="O123" s="19">
        <v>0</v>
      </c>
      <c r="P123" s="19">
        <f t="shared" si="19"/>
        <v>2581</v>
      </c>
      <c r="Q123" s="19">
        <f t="shared" si="20"/>
        <v>734.2</v>
      </c>
      <c r="R123" s="19">
        <f t="shared" si="17"/>
        <v>1846.8000000000002</v>
      </c>
      <c r="S123" s="27">
        <f t="shared" si="16"/>
        <v>11265.8</v>
      </c>
      <c r="T123" s="21">
        <v>111</v>
      </c>
    </row>
    <row r="124" spans="1:20" s="28" customFormat="1" ht="21" thickBot="1" x14ac:dyDescent="0.35">
      <c r="A124" s="14" t="s">
        <v>313</v>
      </c>
      <c r="B124" s="23" t="s">
        <v>314</v>
      </c>
      <c r="C124" s="24" t="s">
        <v>296</v>
      </c>
      <c r="D124" s="24" t="s">
        <v>170</v>
      </c>
      <c r="E124" s="24" t="s">
        <v>36</v>
      </c>
      <c r="F124" s="25" t="s">
        <v>37</v>
      </c>
      <c r="G124" s="26">
        <v>11000</v>
      </c>
      <c r="H124" s="19">
        <v>0</v>
      </c>
      <c r="I124" s="19">
        <v>25</v>
      </c>
      <c r="J124" s="19">
        <f t="shared" si="12"/>
        <v>315.7</v>
      </c>
      <c r="K124" s="19">
        <f t="shared" si="13"/>
        <v>781</v>
      </c>
      <c r="L124" s="19">
        <f t="shared" si="18"/>
        <v>132</v>
      </c>
      <c r="M124" s="19">
        <f t="shared" si="14"/>
        <v>334.4</v>
      </c>
      <c r="N124" s="19">
        <f t="shared" si="15"/>
        <v>779.90000000000009</v>
      </c>
      <c r="O124" s="19">
        <v>0</v>
      </c>
      <c r="P124" s="19">
        <f t="shared" si="19"/>
        <v>2368</v>
      </c>
      <c r="Q124" s="19">
        <f t="shared" si="20"/>
        <v>675.1</v>
      </c>
      <c r="R124" s="19">
        <f t="shared" si="17"/>
        <v>1692.9</v>
      </c>
      <c r="S124" s="27">
        <f t="shared" si="16"/>
        <v>10324.9</v>
      </c>
      <c r="T124" s="21">
        <v>111</v>
      </c>
    </row>
    <row r="125" spans="1:20" s="28" customFormat="1" ht="21" thickBot="1" x14ac:dyDescent="0.35">
      <c r="A125" s="14" t="s">
        <v>315</v>
      </c>
      <c r="B125" s="23" t="s">
        <v>316</v>
      </c>
      <c r="C125" s="24" t="s">
        <v>296</v>
      </c>
      <c r="D125" s="24" t="s">
        <v>300</v>
      </c>
      <c r="E125" s="24" t="s">
        <v>31</v>
      </c>
      <c r="F125" s="25" t="s">
        <v>62</v>
      </c>
      <c r="G125" s="26">
        <v>12000</v>
      </c>
      <c r="H125" s="19">
        <v>0</v>
      </c>
      <c r="I125" s="19">
        <v>25</v>
      </c>
      <c r="J125" s="19">
        <f t="shared" si="12"/>
        <v>344.4</v>
      </c>
      <c r="K125" s="19">
        <f t="shared" si="13"/>
        <v>852</v>
      </c>
      <c r="L125" s="19">
        <f t="shared" si="18"/>
        <v>144</v>
      </c>
      <c r="M125" s="19">
        <f t="shared" si="14"/>
        <v>364.8</v>
      </c>
      <c r="N125" s="19">
        <f t="shared" si="15"/>
        <v>850.80000000000007</v>
      </c>
      <c r="O125" s="19">
        <v>0</v>
      </c>
      <c r="P125" s="19">
        <f t="shared" si="19"/>
        <v>2581</v>
      </c>
      <c r="Q125" s="19">
        <f t="shared" si="20"/>
        <v>734.2</v>
      </c>
      <c r="R125" s="19">
        <f t="shared" si="17"/>
        <v>1846.8000000000002</v>
      </c>
      <c r="S125" s="27">
        <f t="shared" si="16"/>
        <v>11265.8</v>
      </c>
      <c r="T125" s="21">
        <v>111</v>
      </c>
    </row>
    <row r="126" spans="1:20" s="28" customFormat="1" ht="21" thickBot="1" x14ac:dyDescent="0.35">
      <c r="A126" s="14" t="s">
        <v>317</v>
      </c>
      <c r="B126" s="23" t="s">
        <v>318</v>
      </c>
      <c r="C126" s="24" t="s">
        <v>296</v>
      </c>
      <c r="D126" s="24" t="s">
        <v>55</v>
      </c>
      <c r="E126" s="24" t="s">
        <v>36</v>
      </c>
      <c r="F126" s="25" t="s">
        <v>37</v>
      </c>
      <c r="G126" s="26">
        <v>14850</v>
      </c>
      <c r="H126" s="19">
        <v>0</v>
      </c>
      <c r="I126" s="19">
        <v>25</v>
      </c>
      <c r="J126" s="19">
        <f t="shared" si="12"/>
        <v>426.2</v>
      </c>
      <c r="K126" s="19">
        <f t="shared" si="13"/>
        <v>1054.3499999999999</v>
      </c>
      <c r="L126" s="19">
        <f t="shared" si="18"/>
        <v>178.20000000000002</v>
      </c>
      <c r="M126" s="19">
        <f t="shared" si="14"/>
        <v>451.44</v>
      </c>
      <c r="N126" s="19">
        <f t="shared" si="15"/>
        <v>1052.865</v>
      </c>
      <c r="O126" s="19">
        <v>0</v>
      </c>
      <c r="P126" s="19">
        <f t="shared" si="19"/>
        <v>3188.0550000000003</v>
      </c>
      <c r="Q126" s="19">
        <f t="shared" si="20"/>
        <v>902.64</v>
      </c>
      <c r="R126" s="19">
        <f t="shared" si="17"/>
        <v>2285.415</v>
      </c>
      <c r="S126" s="27">
        <f t="shared" si="16"/>
        <v>13947.36</v>
      </c>
      <c r="T126" s="21">
        <v>111</v>
      </c>
    </row>
    <row r="127" spans="1:20" s="28" customFormat="1" ht="21" thickBot="1" x14ac:dyDescent="0.35">
      <c r="A127" s="14" t="s">
        <v>319</v>
      </c>
      <c r="B127" s="23" t="s">
        <v>320</v>
      </c>
      <c r="C127" s="24" t="s">
        <v>296</v>
      </c>
      <c r="D127" s="24" t="s">
        <v>297</v>
      </c>
      <c r="E127" s="24" t="s">
        <v>31</v>
      </c>
      <c r="F127" s="25" t="s">
        <v>62</v>
      </c>
      <c r="G127" s="26">
        <v>18235</v>
      </c>
      <c r="H127" s="19">
        <v>0</v>
      </c>
      <c r="I127" s="19">
        <v>25</v>
      </c>
      <c r="J127" s="19">
        <f t="shared" si="12"/>
        <v>523.35</v>
      </c>
      <c r="K127" s="19">
        <f t="shared" si="13"/>
        <v>1294.69</v>
      </c>
      <c r="L127" s="19">
        <f>ROUNDUP((G127*1.2%),2)</f>
        <v>218.82</v>
      </c>
      <c r="M127" s="19">
        <f>ROUNDUP(G127*3.04%,2)</f>
        <v>554.35</v>
      </c>
      <c r="N127" s="19">
        <f t="shared" si="15"/>
        <v>1292.8615</v>
      </c>
      <c r="O127" s="19">
        <v>0</v>
      </c>
      <c r="P127" s="19">
        <f t="shared" si="19"/>
        <v>3909.0715</v>
      </c>
      <c r="Q127" s="19">
        <f>ROUNDDOWN(H127+I127+J127+M127+O127,2)</f>
        <v>1102.7</v>
      </c>
      <c r="R127" s="19">
        <f t="shared" si="17"/>
        <v>2806.3715000000002</v>
      </c>
      <c r="S127" s="27">
        <f t="shared" si="16"/>
        <v>17132.3</v>
      </c>
      <c r="T127" s="21">
        <v>111</v>
      </c>
    </row>
    <row r="128" spans="1:20" s="28" customFormat="1" ht="21" thickBot="1" x14ac:dyDescent="0.35">
      <c r="A128" s="14" t="s">
        <v>321</v>
      </c>
      <c r="B128" s="23" t="s">
        <v>322</v>
      </c>
      <c r="C128" s="24" t="s">
        <v>296</v>
      </c>
      <c r="D128" s="24" t="s">
        <v>170</v>
      </c>
      <c r="E128" s="24" t="s">
        <v>31</v>
      </c>
      <c r="F128" s="25" t="s">
        <v>37</v>
      </c>
      <c r="G128" s="26">
        <v>14300</v>
      </c>
      <c r="H128" s="19">
        <v>0</v>
      </c>
      <c r="I128" s="19">
        <v>25</v>
      </c>
      <c r="J128" s="19">
        <f t="shared" si="12"/>
        <v>410.41</v>
      </c>
      <c r="K128" s="19">
        <f t="shared" si="13"/>
        <v>1015.3</v>
      </c>
      <c r="L128" s="19">
        <f>+G128*1.2%</f>
        <v>171.6</v>
      </c>
      <c r="M128" s="19">
        <f>+G128*3.04%</f>
        <v>434.72</v>
      </c>
      <c r="N128" s="19">
        <f>+G128*7.09%</f>
        <v>1013.8700000000001</v>
      </c>
      <c r="O128" s="19">
        <v>0</v>
      </c>
      <c r="P128" s="19">
        <f>+H128+I128+J128+K128+L128+M128+N128+O128</f>
        <v>3070.8999999999996</v>
      </c>
      <c r="Q128" s="19">
        <f t="shared" si="20"/>
        <v>870.13</v>
      </c>
      <c r="R128" s="19">
        <f>+K128+L128+N128</f>
        <v>2200.77</v>
      </c>
      <c r="S128" s="27">
        <f t="shared" si="16"/>
        <v>13429.87</v>
      </c>
      <c r="T128" s="21">
        <v>111</v>
      </c>
    </row>
    <row r="129" spans="1:20" s="28" customFormat="1" ht="21" thickBot="1" x14ac:dyDescent="0.35">
      <c r="A129" s="14" t="s">
        <v>323</v>
      </c>
      <c r="B129" s="23" t="s">
        <v>324</v>
      </c>
      <c r="C129" s="24" t="s">
        <v>296</v>
      </c>
      <c r="D129" s="24" t="s">
        <v>297</v>
      </c>
      <c r="E129" s="24" t="s">
        <v>36</v>
      </c>
      <c r="F129" s="25" t="s">
        <v>62</v>
      </c>
      <c r="G129" s="26">
        <v>19800</v>
      </c>
      <c r="H129" s="19">
        <v>0</v>
      </c>
      <c r="I129" s="19">
        <v>25</v>
      </c>
      <c r="J129" s="19">
        <f t="shared" si="12"/>
        <v>568.26</v>
      </c>
      <c r="K129" s="19">
        <f t="shared" si="13"/>
        <v>1405.8</v>
      </c>
      <c r="L129" s="19">
        <f t="shared" si="18"/>
        <v>237.6</v>
      </c>
      <c r="M129" s="19">
        <f t="shared" si="14"/>
        <v>601.91999999999996</v>
      </c>
      <c r="N129" s="19">
        <f t="shared" si="15"/>
        <v>1403.8200000000002</v>
      </c>
      <c r="O129" s="19">
        <v>0</v>
      </c>
      <c r="P129" s="19">
        <f t="shared" si="19"/>
        <v>4242.3999999999996</v>
      </c>
      <c r="Q129" s="19">
        <f t="shared" si="20"/>
        <v>1195.18</v>
      </c>
      <c r="R129" s="19">
        <f t="shared" si="17"/>
        <v>3047.2200000000003</v>
      </c>
      <c r="S129" s="27">
        <f t="shared" si="16"/>
        <v>18604.82</v>
      </c>
      <c r="T129" s="21">
        <v>111</v>
      </c>
    </row>
    <row r="130" spans="1:20" s="28" customFormat="1" ht="21" thickBot="1" x14ac:dyDescent="0.35">
      <c r="A130" s="14" t="s">
        <v>325</v>
      </c>
      <c r="B130" s="23" t="s">
        <v>326</v>
      </c>
      <c r="C130" s="24" t="s">
        <v>296</v>
      </c>
      <c r="D130" s="24" t="s">
        <v>300</v>
      </c>
      <c r="E130" s="24" t="s">
        <v>36</v>
      </c>
      <c r="F130" s="25" t="s">
        <v>62</v>
      </c>
      <c r="G130" s="26">
        <v>12000</v>
      </c>
      <c r="H130" s="19">
        <v>0</v>
      </c>
      <c r="I130" s="19">
        <v>25</v>
      </c>
      <c r="J130" s="19">
        <f t="shared" si="12"/>
        <v>344.4</v>
      </c>
      <c r="K130" s="19">
        <f t="shared" si="13"/>
        <v>852</v>
      </c>
      <c r="L130" s="19">
        <f t="shared" si="18"/>
        <v>144</v>
      </c>
      <c r="M130" s="19">
        <f t="shared" si="14"/>
        <v>364.8</v>
      </c>
      <c r="N130" s="19">
        <f t="shared" si="15"/>
        <v>850.80000000000007</v>
      </c>
      <c r="O130" s="19">
        <v>0</v>
      </c>
      <c r="P130" s="19">
        <f t="shared" si="19"/>
        <v>2581</v>
      </c>
      <c r="Q130" s="19">
        <f t="shared" si="20"/>
        <v>734.2</v>
      </c>
      <c r="R130" s="19">
        <f t="shared" si="17"/>
        <v>1846.8000000000002</v>
      </c>
      <c r="S130" s="27">
        <f t="shared" si="16"/>
        <v>11265.8</v>
      </c>
      <c r="T130" s="21">
        <v>111</v>
      </c>
    </row>
    <row r="131" spans="1:20" s="28" customFormat="1" ht="21" thickBot="1" x14ac:dyDescent="0.35">
      <c r="A131" s="14" t="s">
        <v>327</v>
      </c>
      <c r="B131" s="23" t="s">
        <v>328</v>
      </c>
      <c r="C131" s="24" t="s">
        <v>296</v>
      </c>
      <c r="D131" s="24" t="s">
        <v>297</v>
      </c>
      <c r="E131" s="24" t="s">
        <v>36</v>
      </c>
      <c r="F131" s="25" t="s">
        <v>62</v>
      </c>
      <c r="G131" s="26">
        <v>18000</v>
      </c>
      <c r="H131" s="19">
        <v>0</v>
      </c>
      <c r="I131" s="19">
        <v>25</v>
      </c>
      <c r="J131" s="19">
        <f t="shared" si="12"/>
        <v>516.6</v>
      </c>
      <c r="K131" s="19">
        <f t="shared" si="13"/>
        <v>1278</v>
      </c>
      <c r="L131" s="19">
        <f t="shared" si="18"/>
        <v>216</v>
      </c>
      <c r="M131" s="19">
        <f t="shared" si="14"/>
        <v>547.20000000000005</v>
      </c>
      <c r="N131" s="19">
        <f t="shared" si="15"/>
        <v>1276.2</v>
      </c>
      <c r="O131" s="19">
        <v>1190.1199999999999</v>
      </c>
      <c r="P131" s="19">
        <f t="shared" si="19"/>
        <v>5049.12</v>
      </c>
      <c r="Q131" s="19">
        <f t="shared" si="20"/>
        <v>2278.92</v>
      </c>
      <c r="R131" s="19">
        <f t="shared" si="17"/>
        <v>2770.2</v>
      </c>
      <c r="S131" s="27">
        <f t="shared" si="16"/>
        <v>15721.08</v>
      </c>
      <c r="T131" s="21">
        <v>111</v>
      </c>
    </row>
    <row r="132" spans="1:20" s="28" customFormat="1" ht="21" thickBot="1" x14ac:dyDescent="0.35">
      <c r="A132" s="14" t="s">
        <v>329</v>
      </c>
      <c r="B132" s="23" t="s">
        <v>330</v>
      </c>
      <c r="C132" s="24" t="s">
        <v>296</v>
      </c>
      <c r="D132" s="24" t="s">
        <v>300</v>
      </c>
      <c r="E132" s="24" t="s">
        <v>36</v>
      </c>
      <c r="F132" s="25" t="s">
        <v>62</v>
      </c>
      <c r="G132" s="26">
        <v>14300</v>
      </c>
      <c r="H132" s="19">
        <v>0</v>
      </c>
      <c r="I132" s="19">
        <v>25</v>
      </c>
      <c r="J132" s="19">
        <f t="shared" si="12"/>
        <v>410.41</v>
      </c>
      <c r="K132" s="19">
        <f t="shared" si="13"/>
        <v>1015.3</v>
      </c>
      <c r="L132" s="19">
        <f t="shared" si="18"/>
        <v>171.6</v>
      </c>
      <c r="M132" s="19">
        <f t="shared" si="14"/>
        <v>434.72</v>
      </c>
      <c r="N132" s="19">
        <f t="shared" si="15"/>
        <v>1013.8700000000001</v>
      </c>
      <c r="O132" s="19">
        <v>658</v>
      </c>
      <c r="P132" s="19">
        <f t="shared" si="19"/>
        <v>3728.8999999999996</v>
      </c>
      <c r="Q132" s="19">
        <f t="shared" si="20"/>
        <v>1528.13</v>
      </c>
      <c r="R132" s="19">
        <f t="shared" si="17"/>
        <v>2200.77</v>
      </c>
      <c r="S132" s="27">
        <f t="shared" si="16"/>
        <v>12771.87</v>
      </c>
      <c r="T132" s="21">
        <v>111</v>
      </c>
    </row>
    <row r="133" spans="1:20" s="28" customFormat="1" ht="21" thickBot="1" x14ac:dyDescent="0.35">
      <c r="A133" s="14" t="s">
        <v>331</v>
      </c>
      <c r="B133" s="23" t="s">
        <v>332</v>
      </c>
      <c r="C133" s="24" t="s">
        <v>296</v>
      </c>
      <c r="D133" s="24" t="s">
        <v>170</v>
      </c>
      <c r="E133" s="24" t="s">
        <v>36</v>
      </c>
      <c r="F133" s="25" t="s">
        <v>37</v>
      </c>
      <c r="G133" s="26">
        <v>13200</v>
      </c>
      <c r="H133" s="19">
        <v>0</v>
      </c>
      <c r="I133" s="19">
        <v>25</v>
      </c>
      <c r="J133" s="19">
        <f t="shared" si="12"/>
        <v>378.84</v>
      </c>
      <c r="K133" s="19">
        <f t="shared" si="13"/>
        <v>937.2</v>
      </c>
      <c r="L133" s="19">
        <f t="shared" si="18"/>
        <v>158.4</v>
      </c>
      <c r="M133" s="19">
        <f t="shared" si="14"/>
        <v>401.28</v>
      </c>
      <c r="N133" s="19">
        <f t="shared" si="15"/>
        <v>935.88000000000011</v>
      </c>
      <c r="O133" s="19">
        <v>0</v>
      </c>
      <c r="P133" s="19">
        <f t="shared" si="19"/>
        <v>2836.6000000000004</v>
      </c>
      <c r="Q133" s="19">
        <f t="shared" si="20"/>
        <v>805.12</v>
      </c>
      <c r="R133" s="19">
        <f t="shared" si="17"/>
        <v>2031.4800000000002</v>
      </c>
      <c r="S133" s="27">
        <f t="shared" si="16"/>
        <v>12394.88</v>
      </c>
      <c r="T133" s="21">
        <v>111</v>
      </c>
    </row>
    <row r="134" spans="1:20" s="28" customFormat="1" ht="21" thickBot="1" x14ac:dyDescent="0.35">
      <c r="A134" s="14" t="s">
        <v>333</v>
      </c>
      <c r="B134" s="23" t="s">
        <v>334</v>
      </c>
      <c r="C134" s="24" t="s">
        <v>296</v>
      </c>
      <c r="D134" s="24" t="s">
        <v>297</v>
      </c>
      <c r="E134" s="24" t="s">
        <v>36</v>
      </c>
      <c r="F134" s="25" t="s">
        <v>62</v>
      </c>
      <c r="G134" s="26">
        <v>20000</v>
      </c>
      <c r="H134" s="19">
        <v>0</v>
      </c>
      <c r="I134" s="19">
        <v>25</v>
      </c>
      <c r="J134" s="19">
        <f t="shared" si="12"/>
        <v>574</v>
      </c>
      <c r="K134" s="19">
        <f t="shared" si="13"/>
        <v>1420</v>
      </c>
      <c r="L134" s="19">
        <f t="shared" si="18"/>
        <v>240</v>
      </c>
      <c r="M134" s="19">
        <f t="shared" si="14"/>
        <v>608</v>
      </c>
      <c r="N134" s="19">
        <f t="shared" si="15"/>
        <v>1418</v>
      </c>
      <c r="O134" s="19">
        <v>0</v>
      </c>
      <c r="P134" s="19">
        <f t="shared" si="19"/>
        <v>4285</v>
      </c>
      <c r="Q134" s="19">
        <f t="shared" si="20"/>
        <v>1207</v>
      </c>
      <c r="R134" s="19">
        <f t="shared" si="17"/>
        <v>3078</v>
      </c>
      <c r="S134" s="27">
        <f t="shared" si="16"/>
        <v>18793</v>
      </c>
      <c r="T134" s="21">
        <v>111</v>
      </c>
    </row>
    <row r="135" spans="1:20" s="28" customFormat="1" ht="21" thickBot="1" x14ac:dyDescent="0.35">
      <c r="A135" s="14" t="s">
        <v>335</v>
      </c>
      <c r="B135" s="23" t="s">
        <v>336</v>
      </c>
      <c r="C135" s="24" t="s">
        <v>296</v>
      </c>
      <c r="D135" s="24" t="s">
        <v>297</v>
      </c>
      <c r="E135" s="24" t="s">
        <v>36</v>
      </c>
      <c r="F135" s="25" t="s">
        <v>62</v>
      </c>
      <c r="G135" s="26">
        <v>13000</v>
      </c>
      <c r="H135" s="19">
        <v>0</v>
      </c>
      <c r="I135" s="19">
        <v>25</v>
      </c>
      <c r="J135" s="19">
        <f t="shared" si="12"/>
        <v>373.1</v>
      </c>
      <c r="K135" s="19">
        <f t="shared" si="13"/>
        <v>923</v>
      </c>
      <c r="L135" s="19">
        <f t="shared" si="18"/>
        <v>156</v>
      </c>
      <c r="M135" s="19">
        <f t="shared" si="14"/>
        <v>395.2</v>
      </c>
      <c r="N135" s="19">
        <f t="shared" si="15"/>
        <v>921.7</v>
      </c>
      <c r="O135" s="19">
        <v>0</v>
      </c>
      <c r="P135" s="19">
        <f t="shared" si="19"/>
        <v>2794</v>
      </c>
      <c r="Q135" s="19">
        <f t="shared" si="20"/>
        <v>793.3</v>
      </c>
      <c r="R135" s="19">
        <f t="shared" si="17"/>
        <v>2000.7</v>
      </c>
      <c r="S135" s="27">
        <f t="shared" si="16"/>
        <v>12206.7</v>
      </c>
      <c r="T135" s="21">
        <v>111</v>
      </c>
    </row>
    <row r="136" spans="1:20" s="28" customFormat="1" ht="21" thickBot="1" x14ac:dyDescent="0.35">
      <c r="A136" s="14" t="s">
        <v>337</v>
      </c>
      <c r="B136" s="23" t="s">
        <v>338</v>
      </c>
      <c r="C136" s="24" t="s">
        <v>296</v>
      </c>
      <c r="D136" s="24" t="s">
        <v>98</v>
      </c>
      <c r="E136" s="24" t="s">
        <v>36</v>
      </c>
      <c r="F136" s="25" t="s">
        <v>37</v>
      </c>
      <c r="G136" s="26">
        <v>21450</v>
      </c>
      <c r="H136" s="19">
        <v>0</v>
      </c>
      <c r="I136" s="19">
        <v>25</v>
      </c>
      <c r="J136" s="19">
        <f t="shared" si="12"/>
        <v>615.62</v>
      </c>
      <c r="K136" s="19">
        <f t="shared" si="13"/>
        <v>1522.95</v>
      </c>
      <c r="L136" s="19">
        <f t="shared" si="18"/>
        <v>257.39999999999998</v>
      </c>
      <c r="M136" s="19">
        <f t="shared" si="14"/>
        <v>652.08000000000004</v>
      </c>
      <c r="N136" s="19">
        <f t="shared" si="15"/>
        <v>1520.8050000000001</v>
      </c>
      <c r="O136" s="19">
        <v>0</v>
      </c>
      <c r="P136" s="19">
        <f t="shared" si="19"/>
        <v>4593.8550000000005</v>
      </c>
      <c r="Q136" s="19">
        <f t="shared" si="20"/>
        <v>1292.7</v>
      </c>
      <c r="R136" s="19">
        <f t="shared" si="17"/>
        <v>3301.1549999999997</v>
      </c>
      <c r="S136" s="27">
        <f t="shared" si="16"/>
        <v>20157.3</v>
      </c>
      <c r="T136" s="21">
        <v>111</v>
      </c>
    </row>
    <row r="137" spans="1:20" s="28" customFormat="1" ht="21" thickBot="1" x14ac:dyDescent="0.35">
      <c r="A137" s="14" t="s">
        <v>339</v>
      </c>
      <c r="B137" s="23" t="s">
        <v>340</v>
      </c>
      <c r="C137" s="24" t="s">
        <v>341</v>
      </c>
      <c r="D137" s="24" t="s">
        <v>342</v>
      </c>
      <c r="E137" s="24" t="s">
        <v>36</v>
      </c>
      <c r="F137" s="25" t="s">
        <v>46</v>
      </c>
      <c r="G137" s="26">
        <v>20900</v>
      </c>
      <c r="H137" s="19">
        <v>0</v>
      </c>
      <c r="I137" s="19">
        <v>25</v>
      </c>
      <c r="J137" s="19">
        <f t="shared" si="12"/>
        <v>599.83000000000004</v>
      </c>
      <c r="K137" s="19">
        <f t="shared" si="13"/>
        <v>1483.9</v>
      </c>
      <c r="L137" s="19">
        <f t="shared" si="18"/>
        <v>250.8</v>
      </c>
      <c r="M137" s="19">
        <f t="shared" si="14"/>
        <v>635.36</v>
      </c>
      <c r="N137" s="19">
        <f t="shared" si="15"/>
        <v>1481.8100000000002</v>
      </c>
      <c r="O137" s="19">
        <v>1190.1199999999999</v>
      </c>
      <c r="P137" s="19">
        <f t="shared" si="19"/>
        <v>5666.8200000000006</v>
      </c>
      <c r="Q137" s="19">
        <f t="shared" si="20"/>
        <v>2450.31</v>
      </c>
      <c r="R137" s="19">
        <f t="shared" si="17"/>
        <v>3216.51</v>
      </c>
      <c r="S137" s="27">
        <f t="shared" si="16"/>
        <v>18449.689999999999</v>
      </c>
      <c r="T137" s="21">
        <v>111</v>
      </c>
    </row>
    <row r="138" spans="1:20" s="28" customFormat="1" ht="21" thickBot="1" x14ac:dyDescent="0.35">
      <c r="A138" s="14" t="s">
        <v>343</v>
      </c>
      <c r="B138" s="23" t="s">
        <v>344</v>
      </c>
      <c r="C138" s="24" t="s">
        <v>341</v>
      </c>
      <c r="D138" s="24" t="s">
        <v>98</v>
      </c>
      <c r="E138" s="24" t="s">
        <v>36</v>
      </c>
      <c r="F138" s="25" t="s">
        <v>37</v>
      </c>
      <c r="G138" s="26">
        <v>30000</v>
      </c>
      <c r="H138" s="19">
        <v>0</v>
      </c>
      <c r="I138" s="19">
        <v>25</v>
      </c>
      <c r="J138" s="19">
        <f t="shared" si="12"/>
        <v>861</v>
      </c>
      <c r="K138" s="19">
        <f t="shared" si="13"/>
        <v>2130</v>
      </c>
      <c r="L138" s="19">
        <f t="shared" si="18"/>
        <v>360</v>
      </c>
      <c r="M138" s="19">
        <f t="shared" si="14"/>
        <v>912</v>
      </c>
      <c r="N138" s="19">
        <f t="shared" si="15"/>
        <v>2127</v>
      </c>
      <c r="O138" s="19">
        <v>0</v>
      </c>
      <c r="P138" s="19">
        <f t="shared" si="19"/>
        <v>6415</v>
      </c>
      <c r="Q138" s="19">
        <f t="shared" si="20"/>
        <v>1798</v>
      </c>
      <c r="R138" s="19">
        <f t="shared" si="17"/>
        <v>4617</v>
      </c>
      <c r="S138" s="27">
        <f t="shared" si="16"/>
        <v>28202</v>
      </c>
      <c r="T138" s="21">
        <v>111</v>
      </c>
    </row>
    <row r="139" spans="1:20" s="28" customFormat="1" ht="41.25" thickBot="1" x14ac:dyDescent="0.35">
      <c r="A139" s="14" t="s">
        <v>345</v>
      </c>
      <c r="B139" s="23" t="s">
        <v>346</v>
      </c>
      <c r="C139" s="24" t="s">
        <v>347</v>
      </c>
      <c r="D139" s="24" t="s">
        <v>348</v>
      </c>
      <c r="E139" s="24" t="s">
        <v>31</v>
      </c>
      <c r="F139" s="25" t="s">
        <v>62</v>
      </c>
      <c r="G139" s="26">
        <v>31500</v>
      </c>
      <c r="H139" s="19">
        <v>0</v>
      </c>
      <c r="I139" s="19">
        <v>25</v>
      </c>
      <c r="J139" s="19">
        <f t="shared" si="12"/>
        <v>904.05</v>
      </c>
      <c r="K139" s="19">
        <f t="shared" si="13"/>
        <v>2236.5</v>
      </c>
      <c r="L139" s="19">
        <f t="shared" si="18"/>
        <v>378</v>
      </c>
      <c r="M139" s="19">
        <f t="shared" si="14"/>
        <v>957.6</v>
      </c>
      <c r="N139" s="19">
        <f t="shared" si="15"/>
        <v>2233.3500000000004</v>
      </c>
      <c r="O139" s="19">
        <v>0</v>
      </c>
      <c r="P139" s="19">
        <f t="shared" si="19"/>
        <v>6734.5000000000009</v>
      </c>
      <c r="Q139" s="19">
        <f t="shared" si="20"/>
        <v>1886.65</v>
      </c>
      <c r="R139" s="19">
        <f t="shared" si="17"/>
        <v>4847.8500000000004</v>
      </c>
      <c r="S139" s="27">
        <f t="shared" si="16"/>
        <v>29613.35</v>
      </c>
      <c r="T139" s="21">
        <v>111</v>
      </c>
    </row>
    <row r="140" spans="1:20" s="28" customFormat="1" ht="41.25" thickBot="1" x14ac:dyDescent="0.35">
      <c r="A140" s="14" t="s">
        <v>349</v>
      </c>
      <c r="B140" s="23" t="s">
        <v>350</v>
      </c>
      <c r="C140" s="24" t="s">
        <v>347</v>
      </c>
      <c r="D140" s="24" t="s">
        <v>45</v>
      </c>
      <c r="E140" s="24" t="s">
        <v>31</v>
      </c>
      <c r="F140" s="25" t="s">
        <v>37</v>
      </c>
      <c r="G140" s="26">
        <v>18000</v>
      </c>
      <c r="H140" s="19">
        <v>0</v>
      </c>
      <c r="I140" s="19">
        <v>25</v>
      </c>
      <c r="J140" s="19">
        <f t="shared" si="12"/>
        <v>516.6</v>
      </c>
      <c r="K140" s="19">
        <f t="shared" si="13"/>
        <v>1278</v>
      </c>
      <c r="L140" s="19">
        <f>+G140*1.2%</f>
        <v>216</v>
      </c>
      <c r="M140" s="19">
        <f>+G140*3.04%</f>
        <v>547.20000000000005</v>
      </c>
      <c r="N140" s="19">
        <f>+G140*7.09%</f>
        <v>1276.2</v>
      </c>
      <c r="O140" s="19">
        <v>0</v>
      </c>
      <c r="P140" s="19">
        <f>+H140+I140+J140+K140+L140+M140+N140+O140</f>
        <v>3859</v>
      </c>
      <c r="Q140" s="19">
        <f t="shared" si="20"/>
        <v>1088.8</v>
      </c>
      <c r="R140" s="19">
        <f>+K140+L140+N140</f>
        <v>2770.2</v>
      </c>
      <c r="S140" s="27">
        <f t="shared" si="16"/>
        <v>16911.2</v>
      </c>
      <c r="T140" s="21">
        <v>111</v>
      </c>
    </row>
    <row r="141" spans="1:20" s="28" customFormat="1" ht="41.25" thickBot="1" x14ac:dyDescent="0.35">
      <c r="A141" s="14" t="s">
        <v>351</v>
      </c>
      <c r="B141" s="23" t="s">
        <v>352</v>
      </c>
      <c r="C141" s="24" t="s">
        <v>347</v>
      </c>
      <c r="D141" s="24" t="s">
        <v>353</v>
      </c>
      <c r="E141" s="24" t="s">
        <v>31</v>
      </c>
      <c r="F141" s="25" t="s">
        <v>37</v>
      </c>
      <c r="G141" s="26">
        <v>25000</v>
      </c>
      <c r="H141" s="19">
        <v>0</v>
      </c>
      <c r="I141" s="19">
        <v>25</v>
      </c>
      <c r="J141" s="19">
        <f t="shared" si="12"/>
        <v>717.5</v>
      </c>
      <c r="K141" s="19">
        <f t="shared" si="13"/>
        <v>1775</v>
      </c>
      <c r="L141" s="19">
        <f>+G141*1.2%</f>
        <v>300</v>
      </c>
      <c r="M141" s="19">
        <f>+G141*3.04%</f>
        <v>760</v>
      </c>
      <c r="N141" s="19">
        <f>+G141*7.09%</f>
        <v>1772.5000000000002</v>
      </c>
      <c r="O141" s="19">
        <v>1</v>
      </c>
      <c r="P141" s="19">
        <f>+H141+I141+J141+K141+L141+M141+N141+O141</f>
        <v>5351</v>
      </c>
      <c r="Q141" s="19">
        <f t="shared" si="20"/>
        <v>1503.5</v>
      </c>
      <c r="R141" s="19">
        <f>+K141+L141+N141</f>
        <v>3847.5</v>
      </c>
      <c r="S141" s="27">
        <f t="shared" si="16"/>
        <v>23496.5</v>
      </c>
      <c r="T141" s="21">
        <v>111</v>
      </c>
    </row>
    <row r="142" spans="1:20" s="28" customFormat="1" ht="21" thickBot="1" x14ac:dyDescent="0.35">
      <c r="A142" s="14" t="s">
        <v>354</v>
      </c>
      <c r="B142" s="23" t="s">
        <v>355</v>
      </c>
      <c r="C142" s="24" t="s">
        <v>356</v>
      </c>
      <c r="D142" s="24" t="s">
        <v>357</v>
      </c>
      <c r="E142" s="24" t="s">
        <v>31</v>
      </c>
      <c r="F142" s="25" t="s">
        <v>37</v>
      </c>
      <c r="G142" s="26">
        <v>15000</v>
      </c>
      <c r="H142" s="19">
        <v>0</v>
      </c>
      <c r="I142" s="19">
        <v>25</v>
      </c>
      <c r="J142" s="19">
        <f t="shared" si="12"/>
        <v>430.5</v>
      </c>
      <c r="K142" s="19">
        <f t="shared" si="13"/>
        <v>1065</v>
      </c>
      <c r="L142" s="19">
        <f t="shared" si="18"/>
        <v>180</v>
      </c>
      <c r="M142" s="19">
        <f t="shared" si="14"/>
        <v>456</v>
      </c>
      <c r="N142" s="19">
        <f t="shared" si="15"/>
        <v>1063.5</v>
      </c>
      <c r="O142" s="19">
        <v>0</v>
      </c>
      <c r="P142" s="19">
        <f t="shared" si="19"/>
        <v>3220</v>
      </c>
      <c r="Q142" s="19">
        <f t="shared" si="20"/>
        <v>911.5</v>
      </c>
      <c r="R142" s="19">
        <f t="shared" si="17"/>
        <v>2308.5</v>
      </c>
      <c r="S142" s="27">
        <f t="shared" si="16"/>
        <v>14088.5</v>
      </c>
      <c r="T142" s="21">
        <v>111</v>
      </c>
    </row>
    <row r="143" spans="1:20" s="28" customFormat="1" ht="21" thickBot="1" x14ac:dyDescent="0.35">
      <c r="A143" s="14" t="s">
        <v>358</v>
      </c>
      <c r="B143" s="23" t="s">
        <v>359</v>
      </c>
      <c r="C143" s="24" t="s">
        <v>356</v>
      </c>
      <c r="D143" s="24" t="s">
        <v>357</v>
      </c>
      <c r="E143" s="24" t="s">
        <v>31</v>
      </c>
      <c r="F143" s="25" t="s">
        <v>37</v>
      </c>
      <c r="G143" s="26">
        <v>15000</v>
      </c>
      <c r="H143" s="19">
        <v>0</v>
      </c>
      <c r="I143" s="19">
        <v>25</v>
      </c>
      <c r="J143" s="19">
        <f t="shared" si="12"/>
        <v>430.5</v>
      </c>
      <c r="K143" s="19">
        <f t="shared" si="13"/>
        <v>1065</v>
      </c>
      <c r="L143" s="19">
        <f t="shared" si="18"/>
        <v>180</v>
      </c>
      <c r="M143" s="19">
        <f t="shared" si="14"/>
        <v>456</v>
      </c>
      <c r="N143" s="19">
        <f t="shared" si="15"/>
        <v>1063.5</v>
      </c>
      <c r="O143" s="19">
        <v>0</v>
      </c>
      <c r="P143" s="19">
        <f t="shared" si="19"/>
        <v>3220</v>
      </c>
      <c r="Q143" s="19">
        <f t="shared" si="20"/>
        <v>911.5</v>
      </c>
      <c r="R143" s="19">
        <f t="shared" si="17"/>
        <v>2308.5</v>
      </c>
      <c r="S143" s="27">
        <f t="shared" si="16"/>
        <v>14088.5</v>
      </c>
      <c r="T143" s="21">
        <v>111</v>
      </c>
    </row>
    <row r="144" spans="1:20" s="28" customFormat="1" ht="21" thickBot="1" x14ac:dyDescent="0.35">
      <c r="A144" s="14" t="s">
        <v>360</v>
      </c>
      <c r="B144" s="23" t="s">
        <v>361</v>
      </c>
      <c r="C144" s="24" t="s">
        <v>356</v>
      </c>
      <c r="D144" s="24" t="s">
        <v>357</v>
      </c>
      <c r="E144" s="24" t="s">
        <v>31</v>
      </c>
      <c r="F144" s="25" t="s">
        <v>37</v>
      </c>
      <c r="G144" s="26">
        <v>18000</v>
      </c>
      <c r="H144" s="19">
        <v>0</v>
      </c>
      <c r="I144" s="19">
        <v>25</v>
      </c>
      <c r="J144" s="19">
        <f t="shared" si="12"/>
        <v>516.6</v>
      </c>
      <c r="K144" s="19">
        <f t="shared" si="13"/>
        <v>1278</v>
      </c>
      <c r="L144" s="19">
        <f t="shared" si="18"/>
        <v>216</v>
      </c>
      <c r="M144" s="19">
        <f t="shared" si="14"/>
        <v>547.20000000000005</v>
      </c>
      <c r="N144" s="19">
        <f t="shared" si="15"/>
        <v>1276.2</v>
      </c>
      <c r="O144" s="19">
        <v>0</v>
      </c>
      <c r="P144" s="19">
        <f t="shared" si="19"/>
        <v>3859</v>
      </c>
      <c r="Q144" s="19">
        <f t="shared" si="20"/>
        <v>1088.8</v>
      </c>
      <c r="R144" s="19">
        <f t="shared" si="17"/>
        <v>2770.2</v>
      </c>
      <c r="S144" s="27">
        <f t="shared" si="16"/>
        <v>16911.2</v>
      </c>
      <c r="T144" s="21">
        <v>111</v>
      </c>
    </row>
    <row r="145" spans="1:20" s="28" customFormat="1" ht="21" thickBot="1" x14ac:dyDescent="0.35">
      <c r="A145" s="14" t="s">
        <v>362</v>
      </c>
      <c r="B145" s="23" t="s">
        <v>363</v>
      </c>
      <c r="C145" s="24" t="s">
        <v>364</v>
      </c>
      <c r="D145" s="24" t="s">
        <v>365</v>
      </c>
      <c r="E145" s="24" t="s">
        <v>36</v>
      </c>
      <c r="F145" s="25" t="s">
        <v>46</v>
      </c>
      <c r="G145" s="26">
        <v>30135</v>
      </c>
      <c r="H145" s="19">
        <v>0</v>
      </c>
      <c r="I145" s="19">
        <v>25</v>
      </c>
      <c r="J145" s="19">
        <f t="shared" si="12"/>
        <v>864.88</v>
      </c>
      <c r="K145" s="19">
        <f t="shared" si="13"/>
        <v>2139.59</v>
      </c>
      <c r="L145" s="19">
        <f t="shared" si="18"/>
        <v>361.62</v>
      </c>
      <c r="M145" s="19">
        <f t="shared" si="14"/>
        <v>916.10400000000004</v>
      </c>
      <c r="N145" s="19">
        <f t="shared" si="15"/>
        <v>2136.5715</v>
      </c>
      <c r="O145" s="19">
        <v>1190.1199999999999</v>
      </c>
      <c r="P145" s="19">
        <f t="shared" si="19"/>
        <v>7633.8855000000003</v>
      </c>
      <c r="Q145" s="19">
        <f t="shared" si="20"/>
        <v>2996.11</v>
      </c>
      <c r="R145" s="19">
        <f t="shared" si="17"/>
        <v>4637.7815000000001</v>
      </c>
      <c r="S145" s="27">
        <f t="shared" si="16"/>
        <v>27138.89</v>
      </c>
      <c r="T145" s="21">
        <v>111</v>
      </c>
    </row>
    <row r="146" spans="1:20" s="28" customFormat="1" ht="21" thickBot="1" x14ac:dyDescent="0.35">
      <c r="A146" s="14" t="s">
        <v>366</v>
      </c>
      <c r="B146" s="23" t="s">
        <v>367</v>
      </c>
      <c r="C146" s="24" t="s">
        <v>364</v>
      </c>
      <c r="D146" s="24" t="s">
        <v>368</v>
      </c>
      <c r="E146" s="24" t="s">
        <v>31</v>
      </c>
      <c r="F146" s="25" t="s">
        <v>42</v>
      </c>
      <c r="G146" s="26">
        <v>35000</v>
      </c>
      <c r="H146" s="19">
        <v>0</v>
      </c>
      <c r="I146" s="19">
        <v>50</v>
      </c>
      <c r="J146" s="19">
        <f t="shared" ref="J146:J209" si="21">ROUNDUP(G146*2.87%,2)</f>
        <v>1004.5</v>
      </c>
      <c r="K146" s="19">
        <f t="shared" ref="K146:K209" si="22">ROUNDUP(G146*7.1%,2)</f>
        <v>2485</v>
      </c>
      <c r="L146" s="19">
        <f t="shared" si="18"/>
        <v>420</v>
      </c>
      <c r="M146" s="19">
        <f t="shared" ref="M146:M209" si="23">+G146*3.04%</f>
        <v>1064</v>
      </c>
      <c r="N146" s="19">
        <f t="shared" ref="N146:N209" si="24">+G146*7.09%</f>
        <v>2481.5</v>
      </c>
      <c r="O146" s="19">
        <v>0</v>
      </c>
      <c r="P146" s="19">
        <f t="shared" si="19"/>
        <v>7505</v>
      </c>
      <c r="Q146" s="19">
        <f t="shared" si="20"/>
        <v>2118.5</v>
      </c>
      <c r="R146" s="19">
        <f t="shared" si="17"/>
        <v>5386.5</v>
      </c>
      <c r="S146" s="27">
        <f t="shared" ref="S146:S209" si="25">ROUNDUP(G146-Q146,2)</f>
        <v>32881.5</v>
      </c>
      <c r="T146" s="21">
        <v>111</v>
      </c>
    </row>
    <row r="147" spans="1:20" s="28" customFormat="1" ht="21" thickBot="1" x14ac:dyDescent="0.35">
      <c r="A147" s="14" t="s">
        <v>369</v>
      </c>
      <c r="B147" s="23" t="s">
        <v>370</v>
      </c>
      <c r="C147" s="24" t="s">
        <v>364</v>
      </c>
      <c r="D147" s="24" t="s">
        <v>371</v>
      </c>
      <c r="E147" s="24" t="s">
        <v>36</v>
      </c>
      <c r="F147" s="25" t="s">
        <v>37</v>
      </c>
      <c r="G147" s="26">
        <v>18700</v>
      </c>
      <c r="H147" s="19">
        <v>0</v>
      </c>
      <c r="I147" s="19">
        <v>25</v>
      </c>
      <c r="J147" s="19">
        <f t="shared" si="21"/>
        <v>536.69000000000005</v>
      </c>
      <c r="K147" s="19">
        <f t="shared" si="22"/>
        <v>1327.7</v>
      </c>
      <c r="L147" s="19">
        <f t="shared" si="18"/>
        <v>224.4</v>
      </c>
      <c r="M147" s="19">
        <f t="shared" si="23"/>
        <v>568.48</v>
      </c>
      <c r="N147" s="19">
        <f t="shared" si="24"/>
        <v>1325.8300000000002</v>
      </c>
      <c r="O147" s="19">
        <v>0</v>
      </c>
      <c r="P147" s="19">
        <f t="shared" si="19"/>
        <v>4008.1000000000004</v>
      </c>
      <c r="Q147" s="19">
        <f t="shared" si="20"/>
        <v>1130.17</v>
      </c>
      <c r="R147" s="19">
        <f t="shared" ref="R147:R212" si="26">+K147+L147+N147</f>
        <v>2877.9300000000003</v>
      </c>
      <c r="S147" s="27">
        <f t="shared" si="25"/>
        <v>17569.830000000002</v>
      </c>
      <c r="T147" s="21">
        <v>111</v>
      </c>
    </row>
    <row r="148" spans="1:20" s="28" customFormat="1" ht="21" thickBot="1" x14ac:dyDescent="0.35">
      <c r="A148" s="14" t="s">
        <v>372</v>
      </c>
      <c r="B148" s="23" t="s">
        <v>373</v>
      </c>
      <c r="C148" s="24" t="s">
        <v>364</v>
      </c>
      <c r="D148" s="24" t="s">
        <v>55</v>
      </c>
      <c r="E148" s="24" t="s">
        <v>36</v>
      </c>
      <c r="F148" s="25" t="s">
        <v>37</v>
      </c>
      <c r="G148" s="26">
        <v>18000</v>
      </c>
      <c r="H148" s="19">
        <v>0</v>
      </c>
      <c r="I148" s="19">
        <v>25</v>
      </c>
      <c r="J148" s="19">
        <f t="shared" si="21"/>
        <v>516.6</v>
      </c>
      <c r="K148" s="19">
        <f t="shared" si="22"/>
        <v>1278</v>
      </c>
      <c r="L148" s="19">
        <f t="shared" ref="L148:L213" si="27">+G148*1.2%</f>
        <v>216</v>
      </c>
      <c r="M148" s="19">
        <f t="shared" si="23"/>
        <v>547.20000000000005</v>
      </c>
      <c r="N148" s="19">
        <f t="shared" si="24"/>
        <v>1276.2</v>
      </c>
      <c r="O148" s="19">
        <v>0</v>
      </c>
      <c r="P148" s="19">
        <f t="shared" ref="P148:P213" si="28">+H148+I148+J148+K148+L148+M148+N148+O148</f>
        <v>3859</v>
      </c>
      <c r="Q148" s="19">
        <f t="shared" ref="Q148:Q213" si="29">ROUNDUP(H148+I148+J148+M148+O148,2)</f>
        <v>1088.8</v>
      </c>
      <c r="R148" s="19">
        <f t="shared" si="26"/>
        <v>2770.2</v>
      </c>
      <c r="S148" s="27">
        <f t="shared" si="25"/>
        <v>16911.2</v>
      </c>
      <c r="T148" s="21">
        <v>111</v>
      </c>
    </row>
    <row r="149" spans="1:20" s="28" customFormat="1" ht="21" thickBot="1" x14ac:dyDescent="0.35">
      <c r="A149" s="14" t="s">
        <v>374</v>
      </c>
      <c r="B149" s="23" t="s">
        <v>375</v>
      </c>
      <c r="C149" s="24" t="s">
        <v>364</v>
      </c>
      <c r="D149" s="24" t="s">
        <v>376</v>
      </c>
      <c r="E149" s="24" t="s">
        <v>36</v>
      </c>
      <c r="F149" s="25" t="s">
        <v>37</v>
      </c>
      <c r="G149" s="26">
        <v>22000</v>
      </c>
      <c r="H149" s="19">
        <v>0</v>
      </c>
      <c r="I149" s="19">
        <v>25</v>
      </c>
      <c r="J149" s="19">
        <f t="shared" si="21"/>
        <v>631.4</v>
      </c>
      <c r="K149" s="19">
        <f t="shared" si="22"/>
        <v>1562</v>
      </c>
      <c r="L149" s="19">
        <f>+G149*1.2%</f>
        <v>264</v>
      </c>
      <c r="M149" s="19">
        <f>+G149*3.04%</f>
        <v>668.8</v>
      </c>
      <c r="N149" s="19">
        <f>+G149*7.09%</f>
        <v>1559.8000000000002</v>
      </c>
      <c r="O149" s="19">
        <v>1190.1199999999999</v>
      </c>
      <c r="P149" s="19">
        <f>+H149+I149+J149+K149+L149+M149+N149+O149</f>
        <v>5901.12</v>
      </c>
      <c r="Q149" s="19">
        <f t="shared" si="29"/>
        <v>2515.3200000000002</v>
      </c>
      <c r="R149" s="19">
        <f>+K149+L149+N149</f>
        <v>3385.8</v>
      </c>
      <c r="S149" s="27">
        <f t="shared" si="25"/>
        <v>19484.68</v>
      </c>
      <c r="T149" s="21">
        <v>111</v>
      </c>
    </row>
    <row r="150" spans="1:20" s="28" customFormat="1" ht="21" thickBot="1" x14ac:dyDescent="0.35">
      <c r="A150" s="14" t="s">
        <v>377</v>
      </c>
      <c r="B150" s="23" t="s">
        <v>378</v>
      </c>
      <c r="C150" s="24" t="s">
        <v>379</v>
      </c>
      <c r="D150" s="24" t="s">
        <v>380</v>
      </c>
      <c r="E150" s="24" t="s">
        <v>31</v>
      </c>
      <c r="F150" s="25" t="s">
        <v>62</v>
      </c>
      <c r="G150" s="26">
        <v>115000</v>
      </c>
      <c r="H150" s="19">
        <v>15633.81</v>
      </c>
      <c r="I150" s="19">
        <v>25</v>
      </c>
      <c r="J150" s="19">
        <f t="shared" si="21"/>
        <v>3300.5</v>
      </c>
      <c r="K150" s="19">
        <f t="shared" si="22"/>
        <v>8165</v>
      </c>
      <c r="L150" s="19">
        <v>647.14</v>
      </c>
      <c r="M150" s="19">
        <f t="shared" si="23"/>
        <v>3496</v>
      </c>
      <c r="N150" s="19">
        <f t="shared" si="24"/>
        <v>8153.5000000000009</v>
      </c>
      <c r="O150" s="19">
        <v>0</v>
      </c>
      <c r="P150" s="19">
        <f t="shared" si="28"/>
        <v>39420.949999999997</v>
      </c>
      <c r="Q150" s="19">
        <f t="shared" si="29"/>
        <v>22455.31</v>
      </c>
      <c r="R150" s="19">
        <f t="shared" si="26"/>
        <v>16965.64</v>
      </c>
      <c r="S150" s="27">
        <f t="shared" si="25"/>
        <v>92544.69</v>
      </c>
      <c r="T150" s="21">
        <v>111</v>
      </c>
    </row>
    <row r="151" spans="1:20" s="28" customFormat="1" ht="21" thickBot="1" x14ac:dyDescent="0.35">
      <c r="A151" s="14" t="s">
        <v>381</v>
      </c>
      <c r="B151" s="23" t="s">
        <v>382</v>
      </c>
      <c r="C151" s="24" t="s">
        <v>379</v>
      </c>
      <c r="D151" s="24" t="s">
        <v>383</v>
      </c>
      <c r="E151" s="24" t="s">
        <v>36</v>
      </c>
      <c r="F151" s="25" t="s">
        <v>37</v>
      </c>
      <c r="G151" s="26">
        <v>15000</v>
      </c>
      <c r="H151" s="19">
        <v>0</v>
      </c>
      <c r="I151" s="19">
        <v>25</v>
      </c>
      <c r="J151" s="19">
        <f t="shared" si="21"/>
        <v>430.5</v>
      </c>
      <c r="K151" s="19">
        <f t="shared" si="22"/>
        <v>1065</v>
      </c>
      <c r="L151" s="19">
        <f t="shared" si="27"/>
        <v>180</v>
      </c>
      <c r="M151" s="19">
        <f t="shared" si="23"/>
        <v>456</v>
      </c>
      <c r="N151" s="19">
        <f t="shared" si="24"/>
        <v>1063.5</v>
      </c>
      <c r="O151" s="19">
        <v>0</v>
      </c>
      <c r="P151" s="19">
        <f t="shared" si="28"/>
        <v>3220</v>
      </c>
      <c r="Q151" s="19">
        <f t="shared" si="29"/>
        <v>911.5</v>
      </c>
      <c r="R151" s="19">
        <f t="shared" si="26"/>
        <v>2308.5</v>
      </c>
      <c r="S151" s="27">
        <f t="shared" si="25"/>
        <v>14088.5</v>
      </c>
      <c r="T151" s="21">
        <v>111</v>
      </c>
    </row>
    <row r="152" spans="1:20" s="28" customFormat="1" ht="21" thickBot="1" x14ac:dyDescent="0.35">
      <c r="A152" s="14" t="s">
        <v>384</v>
      </c>
      <c r="B152" s="23" t="s">
        <v>385</v>
      </c>
      <c r="C152" s="24" t="s">
        <v>386</v>
      </c>
      <c r="D152" s="24" t="s">
        <v>387</v>
      </c>
      <c r="E152" s="24" t="s">
        <v>36</v>
      </c>
      <c r="F152" s="25" t="s">
        <v>46</v>
      </c>
      <c r="G152" s="26">
        <v>85000</v>
      </c>
      <c r="H152" s="19">
        <v>8577.06</v>
      </c>
      <c r="I152" s="19">
        <v>25</v>
      </c>
      <c r="J152" s="19">
        <f t="shared" si="21"/>
        <v>2439.5</v>
      </c>
      <c r="K152" s="19">
        <f t="shared" si="22"/>
        <v>6035</v>
      </c>
      <c r="L152" s="19">
        <v>647.14</v>
      </c>
      <c r="M152" s="19">
        <f>+G152*3.04%</f>
        <v>2584</v>
      </c>
      <c r="N152" s="19">
        <f>+G152*7.09%</f>
        <v>6026.5</v>
      </c>
      <c r="O152" s="19">
        <v>0</v>
      </c>
      <c r="P152" s="19">
        <f>+H152+I152+J152+K152+L152+M152+N152+O152</f>
        <v>26334.199999999997</v>
      </c>
      <c r="Q152" s="19">
        <f t="shared" si="29"/>
        <v>13625.56</v>
      </c>
      <c r="R152" s="19">
        <f>+K152+L152+N152</f>
        <v>12708.64</v>
      </c>
      <c r="S152" s="27">
        <f t="shared" si="25"/>
        <v>71374.44</v>
      </c>
      <c r="T152" s="21">
        <v>111</v>
      </c>
    </row>
    <row r="153" spans="1:20" s="28" customFormat="1" ht="21" thickBot="1" x14ac:dyDescent="0.35">
      <c r="A153" s="14" t="s">
        <v>388</v>
      </c>
      <c r="B153" s="23" t="s">
        <v>389</v>
      </c>
      <c r="C153" s="24" t="s">
        <v>390</v>
      </c>
      <c r="D153" s="24" t="s">
        <v>391</v>
      </c>
      <c r="E153" s="24" t="s">
        <v>31</v>
      </c>
      <c r="F153" s="25" t="s">
        <v>46</v>
      </c>
      <c r="G153" s="26">
        <v>45000</v>
      </c>
      <c r="H153" s="19">
        <v>969.81</v>
      </c>
      <c r="I153" s="19">
        <v>25</v>
      </c>
      <c r="J153" s="19">
        <f t="shared" si="21"/>
        <v>1291.5</v>
      </c>
      <c r="K153" s="19">
        <f t="shared" si="22"/>
        <v>3195</v>
      </c>
      <c r="L153" s="19">
        <f t="shared" si="27"/>
        <v>540</v>
      </c>
      <c r="M153" s="19">
        <f t="shared" si="23"/>
        <v>1368</v>
      </c>
      <c r="N153" s="19">
        <f t="shared" si="24"/>
        <v>3190.5</v>
      </c>
      <c r="O153" s="19">
        <v>1190.1199999999999</v>
      </c>
      <c r="P153" s="19">
        <f>+H153+I153+J153+K153+L153+M153+N153+O153</f>
        <v>11769.93</v>
      </c>
      <c r="Q153" s="19">
        <f t="shared" si="29"/>
        <v>4844.43</v>
      </c>
      <c r="R153" s="19">
        <f>+K153+L153+N153</f>
        <v>6925.5</v>
      </c>
      <c r="S153" s="27">
        <f t="shared" si="25"/>
        <v>40155.57</v>
      </c>
      <c r="T153" s="21">
        <v>111</v>
      </c>
    </row>
    <row r="154" spans="1:20" s="28" customFormat="1" ht="21" thickBot="1" x14ac:dyDescent="0.35">
      <c r="A154" s="14" t="s">
        <v>392</v>
      </c>
      <c r="B154" s="23" t="s">
        <v>393</v>
      </c>
      <c r="C154" s="24" t="s">
        <v>390</v>
      </c>
      <c r="D154" s="24" t="s">
        <v>51</v>
      </c>
      <c r="E154" s="24" t="s">
        <v>31</v>
      </c>
      <c r="F154" s="25" t="s">
        <v>37</v>
      </c>
      <c r="G154" s="26">
        <v>26250</v>
      </c>
      <c r="H154" s="19">
        <v>0</v>
      </c>
      <c r="I154" s="19">
        <v>25</v>
      </c>
      <c r="J154" s="19">
        <f t="shared" si="21"/>
        <v>753.38</v>
      </c>
      <c r="K154" s="19">
        <f t="shared" si="22"/>
        <v>1863.75</v>
      </c>
      <c r="L154" s="19">
        <f t="shared" si="27"/>
        <v>315</v>
      </c>
      <c r="M154" s="19">
        <f t="shared" si="23"/>
        <v>798</v>
      </c>
      <c r="N154" s="19">
        <f t="shared" si="24"/>
        <v>1861.1250000000002</v>
      </c>
      <c r="O154" s="19">
        <v>0</v>
      </c>
      <c r="P154" s="19">
        <f t="shared" si="28"/>
        <v>5616.2550000000001</v>
      </c>
      <c r="Q154" s="19">
        <f t="shared" si="29"/>
        <v>1576.38</v>
      </c>
      <c r="R154" s="19">
        <f t="shared" si="26"/>
        <v>4039.875</v>
      </c>
      <c r="S154" s="27">
        <f t="shared" si="25"/>
        <v>24673.62</v>
      </c>
      <c r="T154" s="21">
        <v>111</v>
      </c>
    </row>
    <row r="155" spans="1:20" s="28" customFormat="1" ht="21" thickBot="1" x14ac:dyDescent="0.35">
      <c r="A155" s="14" t="s">
        <v>394</v>
      </c>
      <c r="B155" s="23" t="s">
        <v>395</v>
      </c>
      <c r="C155" s="24" t="s">
        <v>396</v>
      </c>
      <c r="D155" s="24" t="s">
        <v>397</v>
      </c>
      <c r="E155" s="24" t="s">
        <v>36</v>
      </c>
      <c r="F155" s="25" t="s">
        <v>46</v>
      </c>
      <c r="G155" s="26">
        <v>31500</v>
      </c>
      <c r="H155" s="19">
        <v>0</v>
      </c>
      <c r="I155" s="19">
        <v>25</v>
      </c>
      <c r="J155" s="19">
        <f t="shared" si="21"/>
        <v>904.05</v>
      </c>
      <c r="K155" s="19">
        <f t="shared" si="22"/>
        <v>2236.5</v>
      </c>
      <c r="L155" s="19">
        <f t="shared" si="27"/>
        <v>378</v>
      </c>
      <c r="M155" s="19">
        <f t="shared" si="23"/>
        <v>957.6</v>
      </c>
      <c r="N155" s="19">
        <f t="shared" si="24"/>
        <v>2233.3500000000004</v>
      </c>
      <c r="O155" s="19">
        <v>0</v>
      </c>
      <c r="P155" s="19">
        <f t="shared" si="28"/>
        <v>6734.5000000000009</v>
      </c>
      <c r="Q155" s="19">
        <f t="shared" si="29"/>
        <v>1886.65</v>
      </c>
      <c r="R155" s="19">
        <f t="shared" si="26"/>
        <v>4847.8500000000004</v>
      </c>
      <c r="S155" s="27">
        <f t="shared" si="25"/>
        <v>29613.35</v>
      </c>
      <c r="T155" s="21">
        <v>111</v>
      </c>
    </row>
    <row r="156" spans="1:20" s="28" customFormat="1" ht="21" thickBot="1" x14ac:dyDescent="0.35">
      <c r="A156" s="14" t="s">
        <v>398</v>
      </c>
      <c r="B156" s="23" t="s">
        <v>399</v>
      </c>
      <c r="C156" s="24" t="s">
        <v>396</v>
      </c>
      <c r="D156" s="24" t="s">
        <v>400</v>
      </c>
      <c r="E156" s="24" t="s">
        <v>36</v>
      </c>
      <c r="F156" s="25" t="s">
        <v>37</v>
      </c>
      <c r="G156" s="26">
        <v>10000</v>
      </c>
      <c r="H156" s="19">
        <v>0</v>
      </c>
      <c r="I156" s="19">
        <v>25</v>
      </c>
      <c r="J156" s="19">
        <f t="shared" si="21"/>
        <v>287</v>
      </c>
      <c r="K156" s="19">
        <f t="shared" si="22"/>
        <v>710</v>
      </c>
      <c r="L156" s="19">
        <f t="shared" si="27"/>
        <v>120</v>
      </c>
      <c r="M156" s="19">
        <f t="shared" si="23"/>
        <v>304</v>
      </c>
      <c r="N156" s="19">
        <f t="shared" si="24"/>
        <v>709</v>
      </c>
      <c r="O156" s="19">
        <v>0</v>
      </c>
      <c r="P156" s="19">
        <f t="shared" si="28"/>
        <v>2155</v>
      </c>
      <c r="Q156" s="19">
        <f t="shared" si="29"/>
        <v>616</v>
      </c>
      <c r="R156" s="19">
        <f t="shared" si="26"/>
        <v>1539</v>
      </c>
      <c r="S156" s="27">
        <f t="shared" si="25"/>
        <v>9384</v>
      </c>
      <c r="T156" s="21">
        <v>111</v>
      </c>
    </row>
    <row r="157" spans="1:20" s="28" customFormat="1" ht="21" thickBot="1" x14ac:dyDescent="0.35">
      <c r="A157" s="14" t="s">
        <v>401</v>
      </c>
      <c r="B157" s="23" t="s">
        <v>402</v>
      </c>
      <c r="C157" s="24" t="s">
        <v>396</v>
      </c>
      <c r="D157" s="24" t="s">
        <v>403</v>
      </c>
      <c r="E157" s="24" t="s">
        <v>36</v>
      </c>
      <c r="F157" s="25" t="s">
        <v>37</v>
      </c>
      <c r="G157" s="26">
        <v>12500</v>
      </c>
      <c r="H157" s="19">
        <v>0</v>
      </c>
      <c r="I157" s="19">
        <v>25</v>
      </c>
      <c r="J157" s="19">
        <f t="shared" si="21"/>
        <v>358.75</v>
      </c>
      <c r="K157" s="19">
        <f t="shared" si="22"/>
        <v>887.5</v>
      </c>
      <c r="L157" s="19">
        <f t="shared" si="27"/>
        <v>150</v>
      </c>
      <c r="M157" s="19">
        <f t="shared" si="23"/>
        <v>380</v>
      </c>
      <c r="N157" s="19">
        <f t="shared" si="24"/>
        <v>886.25000000000011</v>
      </c>
      <c r="O157" s="19">
        <v>0</v>
      </c>
      <c r="P157" s="19">
        <f t="shared" si="28"/>
        <v>2687.5</v>
      </c>
      <c r="Q157" s="19">
        <f t="shared" si="29"/>
        <v>763.75</v>
      </c>
      <c r="R157" s="19">
        <f t="shared" si="26"/>
        <v>1923.75</v>
      </c>
      <c r="S157" s="27">
        <f t="shared" si="25"/>
        <v>11736.25</v>
      </c>
      <c r="T157" s="21">
        <v>111</v>
      </c>
    </row>
    <row r="158" spans="1:20" s="28" customFormat="1" ht="21" thickBot="1" x14ac:dyDescent="0.35">
      <c r="A158" s="14" t="s">
        <v>404</v>
      </c>
      <c r="B158" s="23" t="s">
        <v>405</v>
      </c>
      <c r="C158" s="24" t="s">
        <v>396</v>
      </c>
      <c r="D158" s="24" t="s">
        <v>400</v>
      </c>
      <c r="E158" s="24" t="s">
        <v>36</v>
      </c>
      <c r="F158" s="25" t="s">
        <v>37</v>
      </c>
      <c r="G158" s="26">
        <v>10000</v>
      </c>
      <c r="H158" s="19">
        <v>0</v>
      </c>
      <c r="I158" s="19">
        <v>25</v>
      </c>
      <c r="J158" s="19">
        <f t="shared" si="21"/>
        <v>287</v>
      </c>
      <c r="K158" s="19">
        <f t="shared" si="22"/>
        <v>710</v>
      </c>
      <c r="L158" s="19">
        <f t="shared" si="27"/>
        <v>120</v>
      </c>
      <c r="M158" s="19">
        <f t="shared" si="23"/>
        <v>304</v>
      </c>
      <c r="N158" s="19">
        <f t="shared" si="24"/>
        <v>709</v>
      </c>
      <c r="O158" s="19">
        <v>0</v>
      </c>
      <c r="P158" s="19">
        <f t="shared" si="28"/>
        <v>2155</v>
      </c>
      <c r="Q158" s="19">
        <f t="shared" si="29"/>
        <v>616</v>
      </c>
      <c r="R158" s="19">
        <f t="shared" si="26"/>
        <v>1539</v>
      </c>
      <c r="S158" s="27">
        <f t="shared" si="25"/>
        <v>9384</v>
      </c>
      <c r="T158" s="21">
        <v>111</v>
      </c>
    </row>
    <row r="159" spans="1:20" s="28" customFormat="1" ht="21" thickBot="1" x14ac:dyDescent="0.35">
      <c r="A159" s="14" t="s">
        <v>406</v>
      </c>
      <c r="B159" s="23" t="s">
        <v>407</v>
      </c>
      <c r="C159" s="24" t="s">
        <v>396</v>
      </c>
      <c r="D159" s="24" t="s">
        <v>408</v>
      </c>
      <c r="E159" s="24" t="s">
        <v>31</v>
      </c>
      <c r="F159" s="25" t="s">
        <v>62</v>
      </c>
      <c r="G159" s="26">
        <v>10000</v>
      </c>
      <c r="H159" s="19">
        <v>0</v>
      </c>
      <c r="I159" s="19">
        <v>25</v>
      </c>
      <c r="J159" s="19">
        <f t="shared" si="21"/>
        <v>287</v>
      </c>
      <c r="K159" s="19">
        <f t="shared" si="22"/>
        <v>710</v>
      </c>
      <c r="L159" s="19">
        <f t="shared" si="27"/>
        <v>120</v>
      </c>
      <c r="M159" s="19">
        <f t="shared" si="23"/>
        <v>304</v>
      </c>
      <c r="N159" s="19">
        <f t="shared" si="24"/>
        <v>709</v>
      </c>
      <c r="O159" s="19">
        <v>0</v>
      </c>
      <c r="P159" s="19">
        <f t="shared" si="28"/>
        <v>2155</v>
      </c>
      <c r="Q159" s="19">
        <f t="shared" si="29"/>
        <v>616</v>
      </c>
      <c r="R159" s="19">
        <f t="shared" si="26"/>
        <v>1539</v>
      </c>
      <c r="S159" s="27">
        <f t="shared" si="25"/>
        <v>9384</v>
      </c>
      <c r="T159" s="21">
        <v>111</v>
      </c>
    </row>
    <row r="160" spans="1:20" s="28" customFormat="1" ht="21" thickBot="1" x14ac:dyDescent="0.35">
      <c r="A160" s="14" t="s">
        <v>409</v>
      </c>
      <c r="B160" s="23" t="s">
        <v>410</v>
      </c>
      <c r="C160" s="24" t="s">
        <v>396</v>
      </c>
      <c r="D160" s="24" t="s">
        <v>411</v>
      </c>
      <c r="E160" s="24" t="s">
        <v>36</v>
      </c>
      <c r="F160" s="25" t="s">
        <v>37</v>
      </c>
      <c r="G160" s="26">
        <v>15658.5</v>
      </c>
      <c r="H160" s="19">
        <v>0</v>
      </c>
      <c r="I160" s="19">
        <v>25</v>
      </c>
      <c r="J160" s="19">
        <f t="shared" si="21"/>
        <v>449.4</v>
      </c>
      <c r="K160" s="19">
        <f t="shared" si="22"/>
        <v>1111.76</v>
      </c>
      <c r="L160" s="19">
        <f>+G160*1.2%</f>
        <v>187.90200000000002</v>
      </c>
      <c r="M160" s="19">
        <f>+G160*3.04%</f>
        <v>476.01839999999999</v>
      </c>
      <c r="N160" s="19">
        <f>+G160*7.09%</f>
        <v>1110.1876500000001</v>
      </c>
      <c r="O160" s="19">
        <v>0</v>
      </c>
      <c r="P160" s="19">
        <f>+H160+I160+J160+K160+L160+M160+N160+O160</f>
        <v>3360.2680499999997</v>
      </c>
      <c r="Q160" s="19">
        <f t="shared" si="29"/>
        <v>950.42</v>
      </c>
      <c r="R160" s="19">
        <f>+K160+L160+N160</f>
        <v>2409.8496500000001</v>
      </c>
      <c r="S160" s="27">
        <f t="shared" si="25"/>
        <v>14708.08</v>
      </c>
      <c r="T160" s="21">
        <v>111</v>
      </c>
    </row>
    <row r="161" spans="1:20" s="28" customFormat="1" ht="21" thickBot="1" x14ac:dyDescent="0.35">
      <c r="A161" s="14" t="s">
        <v>412</v>
      </c>
      <c r="B161" s="23" t="s">
        <v>413</v>
      </c>
      <c r="C161" s="24" t="s">
        <v>396</v>
      </c>
      <c r="D161" s="24" t="s">
        <v>55</v>
      </c>
      <c r="E161" s="24" t="s">
        <v>31</v>
      </c>
      <c r="F161" s="25" t="s">
        <v>37</v>
      </c>
      <c r="G161" s="26">
        <v>17380</v>
      </c>
      <c r="H161" s="19">
        <v>0</v>
      </c>
      <c r="I161" s="19">
        <v>25</v>
      </c>
      <c r="J161" s="19">
        <f t="shared" si="21"/>
        <v>498.81</v>
      </c>
      <c r="K161" s="19">
        <f t="shared" si="22"/>
        <v>1233.98</v>
      </c>
      <c r="L161" s="19">
        <f t="shared" si="27"/>
        <v>208.56</v>
      </c>
      <c r="M161" s="19">
        <f t="shared" si="23"/>
        <v>528.35199999999998</v>
      </c>
      <c r="N161" s="19">
        <f t="shared" si="24"/>
        <v>1232.2420000000002</v>
      </c>
      <c r="O161" s="19">
        <v>0</v>
      </c>
      <c r="P161" s="19">
        <f t="shared" si="28"/>
        <v>3726.944</v>
      </c>
      <c r="Q161" s="19">
        <f t="shared" si="29"/>
        <v>1052.17</v>
      </c>
      <c r="R161" s="19">
        <f t="shared" si="26"/>
        <v>2674.7820000000002</v>
      </c>
      <c r="S161" s="27">
        <f t="shared" si="25"/>
        <v>16327.83</v>
      </c>
      <c r="T161" s="21">
        <v>111</v>
      </c>
    </row>
    <row r="162" spans="1:20" s="28" customFormat="1" ht="21" thickBot="1" x14ac:dyDescent="0.35">
      <c r="A162" s="14" t="s">
        <v>414</v>
      </c>
      <c r="B162" s="23" t="s">
        <v>415</v>
      </c>
      <c r="C162" s="24" t="s">
        <v>396</v>
      </c>
      <c r="D162" s="24" t="s">
        <v>411</v>
      </c>
      <c r="E162" s="24" t="s">
        <v>36</v>
      </c>
      <c r="F162" s="25" t="s">
        <v>37</v>
      </c>
      <c r="G162" s="26">
        <v>10000</v>
      </c>
      <c r="H162" s="19">
        <v>0</v>
      </c>
      <c r="I162" s="19">
        <v>25</v>
      </c>
      <c r="J162" s="19">
        <f t="shared" si="21"/>
        <v>287</v>
      </c>
      <c r="K162" s="19">
        <f t="shared" si="22"/>
        <v>710</v>
      </c>
      <c r="L162" s="19">
        <f t="shared" si="27"/>
        <v>120</v>
      </c>
      <c r="M162" s="19">
        <f t="shared" si="23"/>
        <v>304</v>
      </c>
      <c r="N162" s="19">
        <f t="shared" si="24"/>
        <v>709</v>
      </c>
      <c r="O162" s="19">
        <v>0</v>
      </c>
      <c r="P162" s="19">
        <f t="shared" si="28"/>
        <v>2155</v>
      </c>
      <c r="Q162" s="19">
        <f t="shared" si="29"/>
        <v>616</v>
      </c>
      <c r="R162" s="19">
        <f t="shared" si="26"/>
        <v>1539</v>
      </c>
      <c r="S162" s="27">
        <f t="shared" si="25"/>
        <v>9384</v>
      </c>
      <c r="T162" s="21">
        <v>111</v>
      </c>
    </row>
    <row r="163" spans="1:20" s="28" customFormat="1" ht="21" thickBot="1" x14ac:dyDescent="0.35">
      <c r="A163" s="14" t="s">
        <v>416</v>
      </c>
      <c r="B163" s="23" t="s">
        <v>417</v>
      </c>
      <c r="C163" s="24" t="s">
        <v>396</v>
      </c>
      <c r="D163" s="24" t="s">
        <v>418</v>
      </c>
      <c r="E163" s="24" t="s">
        <v>31</v>
      </c>
      <c r="F163" s="25" t="s">
        <v>37</v>
      </c>
      <c r="G163" s="26">
        <v>10000</v>
      </c>
      <c r="H163" s="19">
        <v>0</v>
      </c>
      <c r="I163" s="19">
        <v>25</v>
      </c>
      <c r="J163" s="19">
        <f t="shared" si="21"/>
        <v>287</v>
      </c>
      <c r="K163" s="19">
        <f t="shared" si="22"/>
        <v>710</v>
      </c>
      <c r="L163" s="19">
        <f t="shared" si="27"/>
        <v>120</v>
      </c>
      <c r="M163" s="19">
        <f t="shared" si="23"/>
        <v>304</v>
      </c>
      <c r="N163" s="19">
        <f t="shared" si="24"/>
        <v>709</v>
      </c>
      <c r="O163" s="19">
        <v>0</v>
      </c>
      <c r="P163" s="19">
        <f t="shared" si="28"/>
        <v>2155</v>
      </c>
      <c r="Q163" s="19">
        <f t="shared" si="29"/>
        <v>616</v>
      </c>
      <c r="R163" s="19">
        <f t="shared" si="26"/>
        <v>1539</v>
      </c>
      <c r="S163" s="27">
        <f t="shared" si="25"/>
        <v>9384</v>
      </c>
      <c r="T163" s="21">
        <v>111</v>
      </c>
    </row>
    <row r="164" spans="1:20" s="28" customFormat="1" ht="21" thickBot="1" x14ac:dyDescent="0.35">
      <c r="A164" s="14" t="s">
        <v>419</v>
      </c>
      <c r="B164" s="23" t="s">
        <v>420</v>
      </c>
      <c r="C164" s="24" t="s">
        <v>396</v>
      </c>
      <c r="D164" s="24" t="s">
        <v>400</v>
      </c>
      <c r="E164" s="24" t="s">
        <v>36</v>
      </c>
      <c r="F164" s="25" t="s">
        <v>37</v>
      </c>
      <c r="G164" s="26">
        <v>10000</v>
      </c>
      <c r="H164" s="19">
        <v>0</v>
      </c>
      <c r="I164" s="19">
        <v>25</v>
      </c>
      <c r="J164" s="19">
        <f t="shared" si="21"/>
        <v>287</v>
      </c>
      <c r="K164" s="19">
        <f t="shared" si="22"/>
        <v>710</v>
      </c>
      <c r="L164" s="19">
        <f t="shared" si="27"/>
        <v>120</v>
      </c>
      <c r="M164" s="19">
        <f t="shared" si="23"/>
        <v>304</v>
      </c>
      <c r="N164" s="19">
        <f t="shared" si="24"/>
        <v>709</v>
      </c>
      <c r="O164" s="19">
        <v>0</v>
      </c>
      <c r="P164" s="19">
        <f t="shared" si="28"/>
        <v>2155</v>
      </c>
      <c r="Q164" s="19">
        <f t="shared" si="29"/>
        <v>616</v>
      </c>
      <c r="R164" s="19">
        <f t="shared" si="26"/>
        <v>1539</v>
      </c>
      <c r="S164" s="27">
        <f t="shared" si="25"/>
        <v>9384</v>
      </c>
      <c r="T164" s="21">
        <v>111</v>
      </c>
    </row>
    <row r="165" spans="1:20" s="28" customFormat="1" ht="21" thickBot="1" x14ac:dyDescent="0.35">
      <c r="A165" s="14" t="s">
        <v>421</v>
      </c>
      <c r="B165" s="23" t="s">
        <v>422</v>
      </c>
      <c r="C165" s="24" t="s">
        <v>396</v>
      </c>
      <c r="D165" s="24" t="s">
        <v>423</v>
      </c>
      <c r="E165" s="24" t="s">
        <v>31</v>
      </c>
      <c r="F165" s="25" t="s">
        <v>37</v>
      </c>
      <c r="G165" s="26">
        <v>10000</v>
      </c>
      <c r="H165" s="19">
        <v>0</v>
      </c>
      <c r="I165" s="19">
        <v>25</v>
      </c>
      <c r="J165" s="19">
        <f t="shared" si="21"/>
        <v>287</v>
      </c>
      <c r="K165" s="19">
        <f t="shared" si="22"/>
        <v>710</v>
      </c>
      <c r="L165" s="19">
        <f>+G165*1.2%</f>
        <v>120</v>
      </c>
      <c r="M165" s="19">
        <f>+G165*3.04%</f>
        <v>304</v>
      </c>
      <c r="N165" s="19">
        <f>+G165*7.09%</f>
        <v>709</v>
      </c>
      <c r="O165" s="19">
        <v>0</v>
      </c>
      <c r="P165" s="19">
        <f>+H165+I165+J165+K165+L165+M165+N165+O165</f>
        <v>2155</v>
      </c>
      <c r="Q165" s="19">
        <f t="shared" si="29"/>
        <v>616</v>
      </c>
      <c r="R165" s="19">
        <f>+K165+L165+N165</f>
        <v>1539</v>
      </c>
      <c r="S165" s="27">
        <f t="shared" si="25"/>
        <v>9384</v>
      </c>
      <c r="T165" s="21">
        <v>111</v>
      </c>
    </row>
    <row r="166" spans="1:20" s="28" customFormat="1" ht="21" thickBot="1" x14ac:dyDescent="0.35">
      <c r="A166" s="14" t="s">
        <v>424</v>
      </c>
      <c r="B166" s="23" t="s">
        <v>425</v>
      </c>
      <c r="C166" s="24" t="s">
        <v>396</v>
      </c>
      <c r="D166" s="24" t="s">
        <v>400</v>
      </c>
      <c r="E166" s="24" t="s">
        <v>36</v>
      </c>
      <c r="F166" s="25" t="s">
        <v>37</v>
      </c>
      <c r="G166" s="26">
        <v>10000</v>
      </c>
      <c r="H166" s="19">
        <v>0</v>
      </c>
      <c r="I166" s="19">
        <v>25</v>
      </c>
      <c r="J166" s="19">
        <f t="shared" si="21"/>
        <v>287</v>
      </c>
      <c r="K166" s="19">
        <f t="shared" si="22"/>
        <v>710</v>
      </c>
      <c r="L166" s="19">
        <f t="shared" si="27"/>
        <v>120</v>
      </c>
      <c r="M166" s="19">
        <f t="shared" si="23"/>
        <v>304</v>
      </c>
      <c r="N166" s="19">
        <f t="shared" si="24"/>
        <v>709</v>
      </c>
      <c r="O166" s="19">
        <v>0</v>
      </c>
      <c r="P166" s="19">
        <f t="shared" si="28"/>
        <v>2155</v>
      </c>
      <c r="Q166" s="19">
        <f t="shared" si="29"/>
        <v>616</v>
      </c>
      <c r="R166" s="19">
        <f t="shared" si="26"/>
        <v>1539</v>
      </c>
      <c r="S166" s="27">
        <f t="shared" si="25"/>
        <v>9384</v>
      </c>
      <c r="T166" s="21">
        <v>111</v>
      </c>
    </row>
    <row r="167" spans="1:20" s="28" customFormat="1" ht="21" thickBot="1" x14ac:dyDescent="0.35">
      <c r="A167" s="14" t="s">
        <v>426</v>
      </c>
      <c r="B167" s="23" t="s">
        <v>427</v>
      </c>
      <c r="C167" s="24" t="s">
        <v>396</v>
      </c>
      <c r="D167" s="24" t="s">
        <v>400</v>
      </c>
      <c r="E167" s="24" t="s">
        <v>36</v>
      </c>
      <c r="F167" s="25" t="s">
        <v>46</v>
      </c>
      <c r="G167" s="26">
        <v>10000</v>
      </c>
      <c r="H167" s="19">
        <v>0</v>
      </c>
      <c r="I167" s="19">
        <v>25</v>
      </c>
      <c r="J167" s="19">
        <f t="shared" si="21"/>
        <v>287</v>
      </c>
      <c r="K167" s="19">
        <f t="shared" si="22"/>
        <v>710</v>
      </c>
      <c r="L167" s="19">
        <f t="shared" si="27"/>
        <v>120</v>
      </c>
      <c r="M167" s="19">
        <f t="shared" si="23"/>
        <v>304</v>
      </c>
      <c r="N167" s="19">
        <f t="shared" si="24"/>
        <v>709</v>
      </c>
      <c r="O167" s="19">
        <v>0</v>
      </c>
      <c r="P167" s="19">
        <f t="shared" si="28"/>
        <v>2155</v>
      </c>
      <c r="Q167" s="19">
        <f t="shared" si="29"/>
        <v>616</v>
      </c>
      <c r="R167" s="19">
        <f t="shared" si="26"/>
        <v>1539</v>
      </c>
      <c r="S167" s="27">
        <f t="shared" si="25"/>
        <v>9384</v>
      </c>
      <c r="T167" s="21">
        <v>111</v>
      </c>
    </row>
    <row r="168" spans="1:20" s="28" customFormat="1" ht="21" thickBot="1" x14ac:dyDescent="0.35">
      <c r="A168" s="14" t="s">
        <v>428</v>
      </c>
      <c r="B168" s="23" t="s">
        <v>429</v>
      </c>
      <c r="C168" s="24" t="s">
        <v>396</v>
      </c>
      <c r="D168" s="24" t="s">
        <v>430</v>
      </c>
      <c r="E168" s="24" t="s">
        <v>36</v>
      </c>
      <c r="F168" s="25" t="s">
        <v>37</v>
      </c>
      <c r="G168" s="26">
        <v>15400</v>
      </c>
      <c r="H168" s="19">
        <v>0</v>
      </c>
      <c r="I168" s="19">
        <v>25</v>
      </c>
      <c r="J168" s="19">
        <f t="shared" si="21"/>
        <v>441.98</v>
      </c>
      <c r="K168" s="19">
        <f t="shared" si="22"/>
        <v>1093.4000000000001</v>
      </c>
      <c r="L168" s="19">
        <f>+G168*1.2%</f>
        <v>184.8</v>
      </c>
      <c r="M168" s="19">
        <f>+G168*3.04%</f>
        <v>468.16</v>
      </c>
      <c r="N168" s="19">
        <f>+G168*7.09%</f>
        <v>1091.8600000000001</v>
      </c>
      <c r="O168" s="19">
        <v>0</v>
      </c>
      <c r="P168" s="19">
        <f>+H168+I168+J168+K168+L168+M168+N168+O168</f>
        <v>3305.2000000000003</v>
      </c>
      <c r="Q168" s="19">
        <f t="shared" si="29"/>
        <v>935.14</v>
      </c>
      <c r="R168" s="19">
        <f>+K168+L168+N168</f>
        <v>2370.0600000000004</v>
      </c>
      <c r="S168" s="27">
        <f t="shared" si="25"/>
        <v>14464.86</v>
      </c>
      <c r="T168" s="21">
        <v>111</v>
      </c>
    </row>
    <row r="169" spans="1:20" s="28" customFormat="1" ht="21" thickBot="1" x14ac:dyDescent="0.35">
      <c r="A169" s="14" t="s">
        <v>431</v>
      </c>
      <c r="B169" s="23" t="s">
        <v>432</v>
      </c>
      <c r="C169" s="24" t="s">
        <v>396</v>
      </c>
      <c r="D169" s="24" t="s">
        <v>400</v>
      </c>
      <c r="E169" s="24" t="s">
        <v>36</v>
      </c>
      <c r="F169" s="25" t="s">
        <v>46</v>
      </c>
      <c r="G169" s="26">
        <v>10000</v>
      </c>
      <c r="H169" s="19">
        <v>0</v>
      </c>
      <c r="I169" s="19">
        <v>25</v>
      </c>
      <c r="J169" s="19">
        <f t="shared" si="21"/>
        <v>287</v>
      </c>
      <c r="K169" s="19">
        <f t="shared" si="22"/>
        <v>710</v>
      </c>
      <c r="L169" s="19">
        <f t="shared" si="27"/>
        <v>120</v>
      </c>
      <c r="M169" s="19">
        <f t="shared" si="23"/>
        <v>304</v>
      </c>
      <c r="N169" s="19">
        <f t="shared" si="24"/>
        <v>709</v>
      </c>
      <c r="O169" s="19">
        <v>0</v>
      </c>
      <c r="P169" s="19">
        <f t="shared" si="28"/>
        <v>2155</v>
      </c>
      <c r="Q169" s="19">
        <f t="shared" si="29"/>
        <v>616</v>
      </c>
      <c r="R169" s="19">
        <f t="shared" si="26"/>
        <v>1539</v>
      </c>
      <c r="S169" s="27">
        <f t="shared" si="25"/>
        <v>9384</v>
      </c>
      <c r="T169" s="21">
        <v>111</v>
      </c>
    </row>
    <row r="170" spans="1:20" s="28" customFormat="1" ht="21" thickBot="1" x14ac:dyDescent="0.35">
      <c r="A170" s="14" t="s">
        <v>433</v>
      </c>
      <c r="B170" s="23" t="s">
        <v>434</v>
      </c>
      <c r="C170" s="24" t="s">
        <v>396</v>
      </c>
      <c r="D170" s="24" t="s">
        <v>400</v>
      </c>
      <c r="E170" s="24" t="s">
        <v>36</v>
      </c>
      <c r="F170" s="25" t="s">
        <v>37</v>
      </c>
      <c r="G170" s="26">
        <v>10000</v>
      </c>
      <c r="H170" s="19">
        <v>0</v>
      </c>
      <c r="I170" s="19">
        <v>25</v>
      </c>
      <c r="J170" s="19">
        <f t="shared" si="21"/>
        <v>287</v>
      </c>
      <c r="K170" s="19">
        <f t="shared" si="22"/>
        <v>710</v>
      </c>
      <c r="L170" s="19">
        <f t="shared" si="27"/>
        <v>120</v>
      </c>
      <c r="M170" s="19">
        <f t="shared" si="23"/>
        <v>304</v>
      </c>
      <c r="N170" s="19">
        <f t="shared" si="24"/>
        <v>709</v>
      </c>
      <c r="O170" s="19">
        <v>0</v>
      </c>
      <c r="P170" s="19">
        <f t="shared" si="28"/>
        <v>2155</v>
      </c>
      <c r="Q170" s="19">
        <f t="shared" si="29"/>
        <v>616</v>
      </c>
      <c r="R170" s="19">
        <f t="shared" si="26"/>
        <v>1539</v>
      </c>
      <c r="S170" s="27">
        <f t="shared" si="25"/>
        <v>9384</v>
      </c>
      <c r="T170" s="21">
        <v>111</v>
      </c>
    </row>
    <row r="171" spans="1:20" s="28" customFormat="1" ht="21" thickBot="1" x14ac:dyDescent="0.35">
      <c r="A171" s="14" t="s">
        <v>435</v>
      </c>
      <c r="B171" s="23" t="s">
        <v>436</v>
      </c>
      <c r="C171" s="24" t="s">
        <v>396</v>
      </c>
      <c r="D171" s="24" t="s">
        <v>437</v>
      </c>
      <c r="E171" s="24" t="s">
        <v>31</v>
      </c>
      <c r="F171" s="25" t="s">
        <v>37</v>
      </c>
      <c r="G171" s="26">
        <v>13200</v>
      </c>
      <c r="H171" s="19">
        <v>0</v>
      </c>
      <c r="I171" s="19">
        <v>25</v>
      </c>
      <c r="J171" s="19">
        <f t="shared" si="21"/>
        <v>378.84</v>
      </c>
      <c r="K171" s="19">
        <f t="shared" si="22"/>
        <v>937.2</v>
      </c>
      <c r="L171" s="19">
        <f t="shared" si="27"/>
        <v>158.4</v>
      </c>
      <c r="M171" s="19">
        <f t="shared" si="23"/>
        <v>401.28</v>
      </c>
      <c r="N171" s="19">
        <f t="shared" si="24"/>
        <v>935.88000000000011</v>
      </c>
      <c r="O171" s="19">
        <v>0</v>
      </c>
      <c r="P171" s="19">
        <f t="shared" si="28"/>
        <v>2836.6000000000004</v>
      </c>
      <c r="Q171" s="19">
        <f t="shared" si="29"/>
        <v>805.12</v>
      </c>
      <c r="R171" s="19">
        <f t="shared" si="26"/>
        <v>2031.4800000000002</v>
      </c>
      <c r="S171" s="27">
        <f t="shared" si="25"/>
        <v>12394.88</v>
      </c>
      <c r="T171" s="21">
        <v>111</v>
      </c>
    </row>
    <row r="172" spans="1:20" s="28" customFormat="1" ht="21" thickBot="1" x14ac:dyDescent="0.35">
      <c r="A172" s="14" t="s">
        <v>438</v>
      </c>
      <c r="B172" s="23" t="s">
        <v>439</v>
      </c>
      <c r="C172" s="24" t="s">
        <v>396</v>
      </c>
      <c r="D172" s="24" t="s">
        <v>418</v>
      </c>
      <c r="E172" s="24" t="s">
        <v>31</v>
      </c>
      <c r="F172" s="25" t="s">
        <v>37</v>
      </c>
      <c r="G172" s="26">
        <v>10000</v>
      </c>
      <c r="H172" s="19">
        <v>0</v>
      </c>
      <c r="I172" s="19">
        <v>25</v>
      </c>
      <c r="J172" s="19">
        <f t="shared" si="21"/>
        <v>287</v>
      </c>
      <c r="K172" s="19">
        <f t="shared" si="22"/>
        <v>710</v>
      </c>
      <c r="L172" s="19">
        <f t="shared" si="27"/>
        <v>120</v>
      </c>
      <c r="M172" s="19">
        <f t="shared" si="23"/>
        <v>304</v>
      </c>
      <c r="N172" s="19">
        <f t="shared" si="24"/>
        <v>709</v>
      </c>
      <c r="O172" s="19">
        <v>0</v>
      </c>
      <c r="P172" s="19">
        <f t="shared" si="28"/>
        <v>2155</v>
      </c>
      <c r="Q172" s="19">
        <f t="shared" si="29"/>
        <v>616</v>
      </c>
      <c r="R172" s="19">
        <f t="shared" si="26"/>
        <v>1539</v>
      </c>
      <c r="S172" s="27">
        <f t="shared" si="25"/>
        <v>9384</v>
      </c>
      <c r="T172" s="21">
        <v>111</v>
      </c>
    </row>
    <row r="173" spans="1:20" s="28" customFormat="1" ht="21" thickBot="1" x14ac:dyDescent="0.35">
      <c r="A173" s="14" t="s">
        <v>440</v>
      </c>
      <c r="B173" s="23" t="s">
        <v>441</v>
      </c>
      <c r="C173" s="24" t="s">
        <v>396</v>
      </c>
      <c r="D173" s="24" t="s">
        <v>400</v>
      </c>
      <c r="E173" s="24" t="s">
        <v>36</v>
      </c>
      <c r="F173" s="25" t="s">
        <v>37</v>
      </c>
      <c r="G173" s="26">
        <v>10000</v>
      </c>
      <c r="H173" s="19">
        <v>0</v>
      </c>
      <c r="I173" s="19">
        <v>25</v>
      </c>
      <c r="J173" s="19">
        <f t="shared" si="21"/>
        <v>287</v>
      </c>
      <c r="K173" s="19">
        <f t="shared" si="22"/>
        <v>710</v>
      </c>
      <c r="L173" s="19">
        <f t="shared" si="27"/>
        <v>120</v>
      </c>
      <c r="M173" s="19">
        <f t="shared" si="23"/>
        <v>304</v>
      </c>
      <c r="N173" s="19">
        <f t="shared" si="24"/>
        <v>709</v>
      </c>
      <c r="O173" s="19">
        <v>1190.1199999999999</v>
      </c>
      <c r="P173" s="19">
        <f t="shared" si="28"/>
        <v>3345.12</v>
      </c>
      <c r="Q173" s="19">
        <f t="shared" si="29"/>
        <v>1806.12</v>
      </c>
      <c r="R173" s="19">
        <f t="shared" si="26"/>
        <v>1539</v>
      </c>
      <c r="S173" s="27">
        <f t="shared" si="25"/>
        <v>8193.8799999999992</v>
      </c>
      <c r="T173" s="21">
        <v>111</v>
      </c>
    </row>
    <row r="174" spans="1:20" s="28" customFormat="1" ht="21" thickBot="1" x14ac:dyDescent="0.35">
      <c r="A174" s="14" t="s">
        <v>442</v>
      </c>
      <c r="B174" s="23" t="s">
        <v>443</v>
      </c>
      <c r="C174" s="24" t="s">
        <v>396</v>
      </c>
      <c r="D174" s="24" t="s">
        <v>444</v>
      </c>
      <c r="E174" s="24" t="s">
        <v>36</v>
      </c>
      <c r="F174" s="25" t="s">
        <v>37</v>
      </c>
      <c r="G174" s="26">
        <v>13200</v>
      </c>
      <c r="H174" s="19">
        <v>0</v>
      </c>
      <c r="I174" s="19">
        <v>25</v>
      </c>
      <c r="J174" s="19">
        <f t="shared" si="21"/>
        <v>378.84</v>
      </c>
      <c r="K174" s="19">
        <f t="shared" si="22"/>
        <v>937.2</v>
      </c>
      <c r="L174" s="19">
        <f t="shared" si="27"/>
        <v>158.4</v>
      </c>
      <c r="M174" s="19">
        <f t="shared" si="23"/>
        <v>401.28</v>
      </c>
      <c r="N174" s="19">
        <f t="shared" si="24"/>
        <v>935.88000000000011</v>
      </c>
      <c r="O174" s="19">
        <v>0</v>
      </c>
      <c r="P174" s="19">
        <f t="shared" si="28"/>
        <v>2836.6000000000004</v>
      </c>
      <c r="Q174" s="19">
        <f t="shared" si="29"/>
        <v>805.12</v>
      </c>
      <c r="R174" s="19">
        <f t="shared" si="26"/>
        <v>2031.4800000000002</v>
      </c>
      <c r="S174" s="27">
        <f t="shared" si="25"/>
        <v>12394.88</v>
      </c>
      <c r="T174" s="21">
        <v>111</v>
      </c>
    </row>
    <row r="175" spans="1:20" s="28" customFormat="1" ht="21" thickBot="1" x14ac:dyDescent="0.35">
      <c r="A175" s="14" t="s">
        <v>445</v>
      </c>
      <c r="B175" s="23" t="s">
        <v>446</v>
      </c>
      <c r="C175" s="24" t="s">
        <v>396</v>
      </c>
      <c r="D175" s="24" t="s">
        <v>411</v>
      </c>
      <c r="E175" s="24" t="s">
        <v>36</v>
      </c>
      <c r="F175" s="25" t="s">
        <v>37</v>
      </c>
      <c r="G175" s="26">
        <v>10000</v>
      </c>
      <c r="H175" s="19">
        <v>0</v>
      </c>
      <c r="I175" s="19">
        <v>25</v>
      </c>
      <c r="J175" s="19">
        <f t="shared" si="21"/>
        <v>287</v>
      </c>
      <c r="K175" s="19">
        <f t="shared" si="22"/>
        <v>710</v>
      </c>
      <c r="L175" s="19">
        <f t="shared" si="27"/>
        <v>120</v>
      </c>
      <c r="M175" s="19">
        <f t="shared" si="23"/>
        <v>304</v>
      </c>
      <c r="N175" s="19">
        <f t="shared" si="24"/>
        <v>709</v>
      </c>
      <c r="O175" s="19">
        <v>0</v>
      </c>
      <c r="P175" s="19">
        <f t="shared" si="28"/>
        <v>2155</v>
      </c>
      <c r="Q175" s="19">
        <f t="shared" si="29"/>
        <v>616</v>
      </c>
      <c r="R175" s="19">
        <f t="shared" si="26"/>
        <v>1539</v>
      </c>
      <c r="S175" s="27">
        <f t="shared" si="25"/>
        <v>9384</v>
      </c>
      <c r="T175" s="21">
        <v>111</v>
      </c>
    </row>
    <row r="176" spans="1:20" s="28" customFormat="1" ht="21" thickBot="1" x14ac:dyDescent="0.35">
      <c r="A176" s="14" t="s">
        <v>447</v>
      </c>
      <c r="B176" s="23" t="s">
        <v>448</v>
      </c>
      <c r="C176" s="24" t="s">
        <v>396</v>
      </c>
      <c r="D176" s="24" t="s">
        <v>400</v>
      </c>
      <c r="E176" s="24" t="s">
        <v>36</v>
      </c>
      <c r="F176" s="25" t="s">
        <v>37</v>
      </c>
      <c r="G176" s="26">
        <v>10000</v>
      </c>
      <c r="H176" s="19">
        <v>0</v>
      </c>
      <c r="I176" s="19">
        <v>25</v>
      </c>
      <c r="J176" s="19">
        <f t="shared" si="21"/>
        <v>287</v>
      </c>
      <c r="K176" s="19">
        <f t="shared" si="22"/>
        <v>710</v>
      </c>
      <c r="L176" s="19">
        <f t="shared" si="27"/>
        <v>120</v>
      </c>
      <c r="M176" s="19">
        <f t="shared" si="23"/>
        <v>304</v>
      </c>
      <c r="N176" s="19">
        <f t="shared" si="24"/>
        <v>709</v>
      </c>
      <c r="O176" s="19">
        <v>1190.1199999999999</v>
      </c>
      <c r="P176" s="19">
        <f t="shared" si="28"/>
        <v>3345.12</v>
      </c>
      <c r="Q176" s="19">
        <f t="shared" si="29"/>
        <v>1806.12</v>
      </c>
      <c r="R176" s="19">
        <f t="shared" si="26"/>
        <v>1539</v>
      </c>
      <c r="S176" s="27">
        <f t="shared" si="25"/>
        <v>8193.8799999999992</v>
      </c>
      <c r="T176" s="21">
        <v>111</v>
      </c>
    </row>
    <row r="177" spans="1:20" s="28" customFormat="1" ht="21" thickBot="1" x14ac:dyDescent="0.35">
      <c r="A177" s="14" t="s">
        <v>449</v>
      </c>
      <c r="B177" s="23" t="s">
        <v>450</v>
      </c>
      <c r="C177" s="24" t="s">
        <v>396</v>
      </c>
      <c r="D177" s="24" t="s">
        <v>411</v>
      </c>
      <c r="E177" s="24" t="s">
        <v>36</v>
      </c>
      <c r="F177" s="25" t="s">
        <v>37</v>
      </c>
      <c r="G177" s="26">
        <v>18958.5</v>
      </c>
      <c r="H177" s="19">
        <v>0</v>
      </c>
      <c r="I177" s="19">
        <v>25</v>
      </c>
      <c r="J177" s="19">
        <f t="shared" si="21"/>
        <v>544.11</v>
      </c>
      <c r="K177" s="19">
        <f t="shared" si="22"/>
        <v>1346.06</v>
      </c>
      <c r="L177" s="19">
        <f t="shared" si="27"/>
        <v>227.50200000000001</v>
      </c>
      <c r="M177" s="19">
        <f t="shared" si="23"/>
        <v>576.33839999999998</v>
      </c>
      <c r="N177" s="19">
        <f t="shared" si="24"/>
        <v>1344.1576500000001</v>
      </c>
      <c r="O177" s="19">
        <v>0</v>
      </c>
      <c r="P177" s="19">
        <f t="shared" si="28"/>
        <v>4063.1680500000002</v>
      </c>
      <c r="Q177" s="19">
        <f t="shared" si="29"/>
        <v>1145.45</v>
      </c>
      <c r="R177" s="19">
        <f t="shared" si="26"/>
        <v>2917.71965</v>
      </c>
      <c r="S177" s="27">
        <f t="shared" si="25"/>
        <v>17813.05</v>
      </c>
      <c r="T177" s="21">
        <v>111</v>
      </c>
    </row>
    <row r="178" spans="1:20" s="28" customFormat="1" ht="21" thickBot="1" x14ac:dyDescent="0.35">
      <c r="A178" s="14" t="s">
        <v>451</v>
      </c>
      <c r="B178" s="23" t="s">
        <v>452</v>
      </c>
      <c r="C178" s="24" t="s">
        <v>396</v>
      </c>
      <c r="D178" s="24" t="s">
        <v>400</v>
      </c>
      <c r="E178" s="24" t="s">
        <v>36</v>
      </c>
      <c r="F178" s="25" t="s">
        <v>37</v>
      </c>
      <c r="G178" s="26">
        <v>10000</v>
      </c>
      <c r="H178" s="19">
        <v>0</v>
      </c>
      <c r="I178" s="19">
        <v>25</v>
      </c>
      <c r="J178" s="19">
        <f t="shared" si="21"/>
        <v>287</v>
      </c>
      <c r="K178" s="19">
        <f t="shared" si="22"/>
        <v>710</v>
      </c>
      <c r="L178" s="19">
        <f t="shared" si="27"/>
        <v>120</v>
      </c>
      <c r="M178" s="19">
        <f t="shared" si="23"/>
        <v>304</v>
      </c>
      <c r="N178" s="19">
        <f t="shared" si="24"/>
        <v>709</v>
      </c>
      <c r="O178" s="19">
        <v>0</v>
      </c>
      <c r="P178" s="19">
        <f t="shared" si="28"/>
        <v>2155</v>
      </c>
      <c r="Q178" s="19">
        <f t="shared" si="29"/>
        <v>616</v>
      </c>
      <c r="R178" s="19">
        <f t="shared" si="26"/>
        <v>1539</v>
      </c>
      <c r="S178" s="27">
        <f t="shared" si="25"/>
        <v>9384</v>
      </c>
      <c r="T178" s="21">
        <v>111</v>
      </c>
    </row>
    <row r="179" spans="1:20" s="28" customFormat="1" ht="21" thickBot="1" x14ac:dyDescent="0.35">
      <c r="A179" s="14" t="s">
        <v>453</v>
      </c>
      <c r="B179" s="23" t="s">
        <v>454</v>
      </c>
      <c r="C179" s="24" t="s">
        <v>396</v>
      </c>
      <c r="D179" s="24" t="s">
        <v>400</v>
      </c>
      <c r="E179" s="24" t="s">
        <v>31</v>
      </c>
      <c r="F179" s="25" t="s">
        <v>37</v>
      </c>
      <c r="G179" s="26">
        <v>10000</v>
      </c>
      <c r="H179" s="19">
        <v>0</v>
      </c>
      <c r="I179" s="19">
        <v>25</v>
      </c>
      <c r="J179" s="19">
        <f t="shared" si="21"/>
        <v>287</v>
      </c>
      <c r="K179" s="19">
        <f t="shared" si="22"/>
        <v>710</v>
      </c>
      <c r="L179" s="19">
        <f t="shared" si="27"/>
        <v>120</v>
      </c>
      <c r="M179" s="19">
        <f t="shared" si="23"/>
        <v>304</v>
      </c>
      <c r="N179" s="19">
        <f t="shared" si="24"/>
        <v>709</v>
      </c>
      <c r="O179" s="19">
        <v>0</v>
      </c>
      <c r="P179" s="19">
        <f t="shared" si="28"/>
        <v>2155</v>
      </c>
      <c r="Q179" s="19">
        <f t="shared" si="29"/>
        <v>616</v>
      </c>
      <c r="R179" s="19">
        <f t="shared" si="26"/>
        <v>1539</v>
      </c>
      <c r="S179" s="27">
        <f t="shared" si="25"/>
        <v>9384</v>
      </c>
      <c r="T179" s="21">
        <v>111</v>
      </c>
    </row>
    <row r="180" spans="1:20" s="28" customFormat="1" ht="21" thickBot="1" x14ac:dyDescent="0.35">
      <c r="A180" s="14" t="s">
        <v>455</v>
      </c>
      <c r="B180" s="23" t="s">
        <v>456</v>
      </c>
      <c r="C180" s="24" t="s">
        <v>396</v>
      </c>
      <c r="D180" s="24" t="s">
        <v>411</v>
      </c>
      <c r="E180" s="24" t="s">
        <v>36</v>
      </c>
      <c r="F180" s="25" t="s">
        <v>37</v>
      </c>
      <c r="G180" s="26">
        <v>10000</v>
      </c>
      <c r="H180" s="19">
        <v>0</v>
      </c>
      <c r="I180" s="19">
        <v>25</v>
      </c>
      <c r="J180" s="19">
        <f t="shared" si="21"/>
        <v>287</v>
      </c>
      <c r="K180" s="19">
        <f t="shared" si="22"/>
        <v>710</v>
      </c>
      <c r="L180" s="19">
        <f t="shared" si="27"/>
        <v>120</v>
      </c>
      <c r="M180" s="19">
        <f t="shared" si="23"/>
        <v>304</v>
      </c>
      <c r="N180" s="19">
        <f t="shared" si="24"/>
        <v>709</v>
      </c>
      <c r="O180" s="19">
        <v>1190.1199999999999</v>
      </c>
      <c r="P180" s="19">
        <f t="shared" si="28"/>
        <v>3345.12</v>
      </c>
      <c r="Q180" s="19">
        <f t="shared" si="29"/>
        <v>1806.12</v>
      </c>
      <c r="R180" s="19">
        <f t="shared" si="26"/>
        <v>1539</v>
      </c>
      <c r="S180" s="27">
        <f t="shared" si="25"/>
        <v>8193.8799999999992</v>
      </c>
      <c r="T180" s="21">
        <v>111</v>
      </c>
    </row>
    <row r="181" spans="1:20" s="28" customFormat="1" ht="21" thickBot="1" x14ac:dyDescent="0.35">
      <c r="A181" s="14" t="s">
        <v>457</v>
      </c>
      <c r="B181" s="23" t="s">
        <v>458</v>
      </c>
      <c r="C181" s="24" t="s">
        <v>396</v>
      </c>
      <c r="D181" s="24" t="s">
        <v>400</v>
      </c>
      <c r="E181" s="24" t="s">
        <v>31</v>
      </c>
      <c r="F181" s="25" t="s">
        <v>37</v>
      </c>
      <c r="G181" s="26">
        <v>10000</v>
      </c>
      <c r="H181" s="19">
        <v>0</v>
      </c>
      <c r="I181" s="19">
        <v>25</v>
      </c>
      <c r="J181" s="19">
        <f t="shared" si="21"/>
        <v>287</v>
      </c>
      <c r="K181" s="19">
        <f t="shared" si="22"/>
        <v>710</v>
      </c>
      <c r="L181" s="19">
        <f t="shared" si="27"/>
        <v>120</v>
      </c>
      <c r="M181" s="19">
        <f t="shared" si="23"/>
        <v>304</v>
      </c>
      <c r="N181" s="19">
        <f t="shared" si="24"/>
        <v>709</v>
      </c>
      <c r="O181" s="19">
        <v>0</v>
      </c>
      <c r="P181" s="19">
        <f t="shared" si="28"/>
        <v>2155</v>
      </c>
      <c r="Q181" s="19">
        <f t="shared" si="29"/>
        <v>616</v>
      </c>
      <c r="R181" s="19">
        <f t="shared" si="26"/>
        <v>1539</v>
      </c>
      <c r="S181" s="27">
        <f t="shared" si="25"/>
        <v>9384</v>
      </c>
      <c r="T181" s="21">
        <v>111</v>
      </c>
    </row>
    <row r="182" spans="1:20" s="28" customFormat="1" ht="21" thickBot="1" x14ac:dyDescent="0.35">
      <c r="A182" s="14" t="s">
        <v>459</v>
      </c>
      <c r="B182" s="23" t="s">
        <v>460</v>
      </c>
      <c r="C182" s="24" t="s">
        <v>396</v>
      </c>
      <c r="D182" s="24" t="s">
        <v>400</v>
      </c>
      <c r="E182" s="24" t="s">
        <v>36</v>
      </c>
      <c r="F182" s="25" t="s">
        <v>37</v>
      </c>
      <c r="G182" s="26">
        <v>10000</v>
      </c>
      <c r="H182" s="19">
        <v>0</v>
      </c>
      <c r="I182" s="19">
        <v>25</v>
      </c>
      <c r="J182" s="19">
        <f t="shared" si="21"/>
        <v>287</v>
      </c>
      <c r="K182" s="19">
        <f t="shared" si="22"/>
        <v>710</v>
      </c>
      <c r="L182" s="19">
        <f t="shared" si="27"/>
        <v>120</v>
      </c>
      <c r="M182" s="19">
        <f t="shared" si="23"/>
        <v>304</v>
      </c>
      <c r="N182" s="19">
        <f t="shared" si="24"/>
        <v>709</v>
      </c>
      <c r="O182" s="19">
        <v>0</v>
      </c>
      <c r="P182" s="19">
        <f t="shared" si="28"/>
        <v>2155</v>
      </c>
      <c r="Q182" s="19">
        <f t="shared" si="29"/>
        <v>616</v>
      </c>
      <c r="R182" s="19">
        <f t="shared" si="26"/>
        <v>1539</v>
      </c>
      <c r="S182" s="27">
        <f t="shared" si="25"/>
        <v>9384</v>
      </c>
      <c r="T182" s="21">
        <v>111</v>
      </c>
    </row>
    <row r="183" spans="1:20" s="28" customFormat="1" ht="21" thickBot="1" x14ac:dyDescent="0.35">
      <c r="A183" s="14" t="s">
        <v>461</v>
      </c>
      <c r="B183" s="23" t="s">
        <v>462</v>
      </c>
      <c r="C183" s="24" t="s">
        <v>396</v>
      </c>
      <c r="D183" s="24" t="s">
        <v>400</v>
      </c>
      <c r="E183" s="24" t="s">
        <v>36</v>
      </c>
      <c r="F183" s="25" t="s">
        <v>37</v>
      </c>
      <c r="G183" s="26">
        <v>10000</v>
      </c>
      <c r="H183" s="19">
        <v>0</v>
      </c>
      <c r="I183" s="19">
        <v>25</v>
      </c>
      <c r="J183" s="19">
        <f t="shared" si="21"/>
        <v>287</v>
      </c>
      <c r="K183" s="19">
        <f t="shared" si="22"/>
        <v>710</v>
      </c>
      <c r="L183" s="19">
        <f t="shared" si="27"/>
        <v>120</v>
      </c>
      <c r="M183" s="19">
        <f t="shared" si="23"/>
        <v>304</v>
      </c>
      <c r="N183" s="19">
        <f t="shared" si="24"/>
        <v>709</v>
      </c>
      <c r="O183" s="19">
        <v>0</v>
      </c>
      <c r="P183" s="19">
        <f t="shared" si="28"/>
        <v>2155</v>
      </c>
      <c r="Q183" s="19">
        <f t="shared" si="29"/>
        <v>616</v>
      </c>
      <c r="R183" s="19">
        <f t="shared" si="26"/>
        <v>1539</v>
      </c>
      <c r="S183" s="27">
        <f t="shared" si="25"/>
        <v>9384</v>
      </c>
      <c r="T183" s="21">
        <v>111</v>
      </c>
    </row>
    <row r="184" spans="1:20" s="28" customFormat="1" ht="21" thickBot="1" x14ac:dyDescent="0.35">
      <c r="A184" s="14" t="s">
        <v>463</v>
      </c>
      <c r="B184" s="23" t="s">
        <v>464</v>
      </c>
      <c r="C184" s="24" t="s">
        <v>396</v>
      </c>
      <c r="D184" s="24" t="s">
        <v>411</v>
      </c>
      <c r="E184" s="24" t="s">
        <v>36</v>
      </c>
      <c r="F184" s="25" t="s">
        <v>37</v>
      </c>
      <c r="G184" s="26">
        <v>10000</v>
      </c>
      <c r="H184" s="19">
        <v>0</v>
      </c>
      <c r="I184" s="19">
        <v>25</v>
      </c>
      <c r="J184" s="19">
        <f t="shared" si="21"/>
        <v>287</v>
      </c>
      <c r="K184" s="19">
        <f t="shared" si="22"/>
        <v>710</v>
      </c>
      <c r="L184" s="19">
        <f t="shared" si="27"/>
        <v>120</v>
      </c>
      <c r="M184" s="19">
        <f t="shared" si="23"/>
        <v>304</v>
      </c>
      <c r="N184" s="19">
        <f t="shared" si="24"/>
        <v>709</v>
      </c>
      <c r="O184" s="19">
        <v>0</v>
      </c>
      <c r="P184" s="19">
        <f t="shared" si="28"/>
        <v>2155</v>
      </c>
      <c r="Q184" s="19">
        <f t="shared" si="29"/>
        <v>616</v>
      </c>
      <c r="R184" s="19">
        <f t="shared" si="26"/>
        <v>1539</v>
      </c>
      <c r="S184" s="27">
        <f t="shared" si="25"/>
        <v>9384</v>
      </c>
      <c r="T184" s="21">
        <v>111</v>
      </c>
    </row>
    <row r="185" spans="1:20" s="28" customFormat="1" ht="21" thickBot="1" x14ac:dyDescent="0.35">
      <c r="A185" s="14" t="s">
        <v>465</v>
      </c>
      <c r="B185" s="23" t="s">
        <v>466</v>
      </c>
      <c r="C185" s="24" t="s">
        <v>396</v>
      </c>
      <c r="D185" s="24" t="s">
        <v>408</v>
      </c>
      <c r="E185" s="24" t="s">
        <v>31</v>
      </c>
      <c r="F185" s="25" t="s">
        <v>62</v>
      </c>
      <c r="G185" s="26">
        <v>10000</v>
      </c>
      <c r="H185" s="19">
        <v>0</v>
      </c>
      <c r="I185" s="19">
        <v>25</v>
      </c>
      <c r="J185" s="19">
        <f t="shared" si="21"/>
        <v>287</v>
      </c>
      <c r="K185" s="19">
        <f t="shared" si="22"/>
        <v>710</v>
      </c>
      <c r="L185" s="19">
        <f t="shared" si="27"/>
        <v>120</v>
      </c>
      <c r="M185" s="19">
        <f t="shared" si="23"/>
        <v>304</v>
      </c>
      <c r="N185" s="19">
        <f t="shared" si="24"/>
        <v>709</v>
      </c>
      <c r="O185" s="19">
        <v>0</v>
      </c>
      <c r="P185" s="19">
        <f t="shared" si="28"/>
        <v>2155</v>
      </c>
      <c r="Q185" s="19">
        <f t="shared" si="29"/>
        <v>616</v>
      </c>
      <c r="R185" s="19">
        <f t="shared" si="26"/>
        <v>1539</v>
      </c>
      <c r="S185" s="27">
        <f t="shared" si="25"/>
        <v>9384</v>
      </c>
      <c r="T185" s="21">
        <v>111</v>
      </c>
    </row>
    <row r="186" spans="1:20" s="28" customFormat="1" ht="21" thickBot="1" x14ac:dyDescent="0.35">
      <c r="A186" s="14" t="s">
        <v>467</v>
      </c>
      <c r="B186" s="23" t="s">
        <v>468</v>
      </c>
      <c r="C186" s="24" t="s">
        <v>396</v>
      </c>
      <c r="D186" s="24" t="s">
        <v>400</v>
      </c>
      <c r="E186" s="24" t="s">
        <v>36</v>
      </c>
      <c r="F186" s="25" t="s">
        <v>37</v>
      </c>
      <c r="G186" s="26">
        <v>13000</v>
      </c>
      <c r="H186" s="19">
        <v>0</v>
      </c>
      <c r="I186" s="19">
        <v>25</v>
      </c>
      <c r="J186" s="19">
        <f t="shared" si="21"/>
        <v>373.1</v>
      </c>
      <c r="K186" s="19">
        <f t="shared" si="22"/>
        <v>923</v>
      </c>
      <c r="L186" s="19">
        <f t="shared" si="27"/>
        <v>156</v>
      </c>
      <c r="M186" s="19">
        <f t="shared" si="23"/>
        <v>395.2</v>
      </c>
      <c r="N186" s="19">
        <f t="shared" si="24"/>
        <v>921.7</v>
      </c>
      <c r="O186" s="19">
        <v>0</v>
      </c>
      <c r="P186" s="19">
        <f t="shared" si="28"/>
        <v>2794</v>
      </c>
      <c r="Q186" s="19">
        <f t="shared" si="29"/>
        <v>793.3</v>
      </c>
      <c r="R186" s="19">
        <f t="shared" si="26"/>
        <v>2000.7</v>
      </c>
      <c r="S186" s="27">
        <f t="shared" si="25"/>
        <v>12206.7</v>
      </c>
      <c r="T186" s="21">
        <v>111</v>
      </c>
    </row>
    <row r="187" spans="1:20" s="28" customFormat="1" ht="21" thickBot="1" x14ac:dyDescent="0.35">
      <c r="A187" s="14" t="s">
        <v>469</v>
      </c>
      <c r="B187" s="23" t="s">
        <v>470</v>
      </c>
      <c r="C187" s="24" t="s">
        <v>396</v>
      </c>
      <c r="D187" s="24" t="s">
        <v>65</v>
      </c>
      <c r="E187" s="24" t="s">
        <v>31</v>
      </c>
      <c r="F187" s="25" t="s">
        <v>37</v>
      </c>
      <c r="G187" s="26">
        <v>25000</v>
      </c>
      <c r="H187" s="19">
        <v>0</v>
      </c>
      <c r="I187" s="19">
        <v>25</v>
      </c>
      <c r="J187" s="19">
        <f t="shared" si="21"/>
        <v>717.5</v>
      </c>
      <c r="K187" s="19">
        <f t="shared" si="22"/>
        <v>1775</v>
      </c>
      <c r="L187" s="19">
        <f t="shared" si="27"/>
        <v>300</v>
      </c>
      <c r="M187" s="19">
        <f t="shared" si="23"/>
        <v>760</v>
      </c>
      <c r="N187" s="19">
        <f t="shared" si="24"/>
        <v>1772.5000000000002</v>
      </c>
      <c r="O187" s="19">
        <v>1</v>
      </c>
      <c r="P187" s="19">
        <f t="shared" si="28"/>
        <v>5351</v>
      </c>
      <c r="Q187" s="19">
        <f t="shared" si="29"/>
        <v>1503.5</v>
      </c>
      <c r="R187" s="19">
        <f t="shared" si="26"/>
        <v>3847.5</v>
      </c>
      <c r="S187" s="27">
        <f t="shared" si="25"/>
        <v>23496.5</v>
      </c>
      <c r="T187" s="21">
        <v>111</v>
      </c>
    </row>
    <row r="188" spans="1:20" s="28" customFormat="1" ht="21" thickBot="1" x14ac:dyDescent="0.35">
      <c r="A188" s="14" t="s">
        <v>471</v>
      </c>
      <c r="B188" s="23" t="s">
        <v>472</v>
      </c>
      <c r="C188" s="24" t="s">
        <v>473</v>
      </c>
      <c r="D188" s="24" t="s">
        <v>474</v>
      </c>
      <c r="E188" s="24" t="s">
        <v>31</v>
      </c>
      <c r="F188" s="25" t="s">
        <v>62</v>
      </c>
      <c r="G188" s="26">
        <v>35000</v>
      </c>
      <c r="H188" s="19">
        <v>0</v>
      </c>
      <c r="I188" s="19">
        <v>25</v>
      </c>
      <c r="J188" s="19">
        <f t="shared" si="21"/>
        <v>1004.5</v>
      </c>
      <c r="K188" s="19">
        <f t="shared" si="22"/>
        <v>2485</v>
      </c>
      <c r="L188" s="19">
        <f t="shared" si="27"/>
        <v>420</v>
      </c>
      <c r="M188" s="19">
        <f t="shared" si="23"/>
        <v>1064</v>
      </c>
      <c r="N188" s="19">
        <f t="shared" si="24"/>
        <v>2481.5</v>
      </c>
      <c r="O188" s="19">
        <v>0</v>
      </c>
      <c r="P188" s="19">
        <f t="shared" si="28"/>
        <v>7480</v>
      </c>
      <c r="Q188" s="19">
        <f t="shared" si="29"/>
        <v>2093.5</v>
      </c>
      <c r="R188" s="19">
        <f t="shared" si="26"/>
        <v>5386.5</v>
      </c>
      <c r="S188" s="27">
        <f t="shared" si="25"/>
        <v>32906.5</v>
      </c>
      <c r="T188" s="21">
        <v>111</v>
      </c>
    </row>
    <row r="189" spans="1:20" s="28" customFormat="1" ht="21" thickBot="1" x14ac:dyDescent="0.35">
      <c r="A189" s="14" t="s">
        <v>475</v>
      </c>
      <c r="B189" s="23" t="s">
        <v>476</v>
      </c>
      <c r="C189" s="24" t="s">
        <v>473</v>
      </c>
      <c r="D189" s="24" t="s">
        <v>55</v>
      </c>
      <c r="E189" s="24" t="s">
        <v>36</v>
      </c>
      <c r="F189" s="25" t="s">
        <v>37</v>
      </c>
      <c r="G189" s="26">
        <v>16500</v>
      </c>
      <c r="H189" s="19">
        <v>0</v>
      </c>
      <c r="I189" s="19">
        <v>25</v>
      </c>
      <c r="J189" s="19">
        <f t="shared" si="21"/>
        <v>473.55</v>
      </c>
      <c r="K189" s="19">
        <f t="shared" si="22"/>
        <v>1171.5</v>
      </c>
      <c r="L189" s="19">
        <f t="shared" si="27"/>
        <v>198</v>
      </c>
      <c r="M189" s="19">
        <f t="shared" si="23"/>
        <v>501.6</v>
      </c>
      <c r="N189" s="19">
        <f t="shared" si="24"/>
        <v>1169.8500000000001</v>
      </c>
      <c r="O189" s="19">
        <v>0</v>
      </c>
      <c r="P189" s="19">
        <f t="shared" si="28"/>
        <v>3539.5</v>
      </c>
      <c r="Q189" s="19">
        <f t="shared" si="29"/>
        <v>1000.15</v>
      </c>
      <c r="R189" s="19">
        <f t="shared" si="26"/>
        <v>2539.3500000000004</v>
      </c>
      <c r="S189" s="27">
        <f t="shared" si="25"/>
        <v>15499.85</v>
      </c>
      <c r="T189" s="21">
        <v>111</v>
      </c>
    </row>
    <row r="190" spans="1:20" s="28" customFormat="1" ht="21" thickBot="1" x14ac:dyDescent="0.35">
      <c r="A190" s="14" t="s">
        <v>477</v>
      </c>
      <c r="B190" s="23" t="s">
        <v>478</v>
      </c>
      <c r="C190" s="24" t="s">
        <v>479</v>
      </c>
      <c r="D190" s="24" t="s">
        <v>480</v>
      </c>
      <c r="E190" s="24" t="s">
        <v>31</v>
      </c>
      <c r="F190" s="25" t="s">
        <v>37</v>
      </c>
      <c r="G190" s="26">
        <v>25000</v>
      </c>
      <c r="H190" s="19">
        <v>0</v>
      </c>
      <c r="I190" s="19">
        <v>25</v>
      </c>
      <c r="J190" s="19">
        <f t="shared" si="21"/>
        <v>717.5</v>
      </c>
      <c r="K190" s="19">
        <f t="shared" si="22"/>
        <v>1775</v>
      </c>
      <c r="L190" s="19">
        <f t="shared" si="27"/>
        <v>300</v>
      </c>
      <c r="M190" s="19">
        <f t="shared" si="23"/>
        <v>760</v>
      </c>
      <c r="N190" s="19">
        <f t="shared" si="24"/>
        <v>1772.5000000000002</v>
      </c>
      <c r="O190" s="19">
        <v>0</v>
      </c>
      <c r="P190" s="19">
        <f t="shared" si="28"/>
        <v>5350</v>
      </c>
      <c r="Q190" s="19">
        <f t="shared" si="29"/>
        <v>1502.5</v>
      </c>
      <c r="R190" s="19">
        <f t="shared" si="26"/>
        <v>3847.5</v>
      </c>
      <c r="S190" s="27">
        <f t="shared" si="25"/>
        <v>23497.5</v>
      </c>
      <c r="T190" s="21">
        <v>111</v>
      </c>
    </row>
    <row r="191" spans="1:20" s="28" customFormat="1" ht="21" thickBot="1" x14ac:dyDescent="0.35">
      <c r="A191" s="14" t="s">
        <v>481</v>
      </c>
      <c r="B191" s="23" t="s">
        <v>482</v>
      </c>
      <c r="C191" s="24" t="s">
        <v>479</v>
      </c>
      <c r="D191" s="24" t="s">
        <v>483</v>
      </c>
      <c r="E191" s="24" t="s">
        <v>31</v>
      </c>
      <c r="F191" s="25" t="s">
        <v>37</v>
      </c>
      <c r="G191" s="26">
        <v>15000</v>
      </c>
      <c r="H191" s="19">
        <v>0</v>
      </c>
      <c r="I191" s="19">
        <v>25</v>
      </c>
      <c r="J191" s="19">
        <f t="shared" si="21"/>
        <v>430.5</v>
      </c>
      <c r="K191" s="19">
        <f t="shared" si="22"/>
        <v>1065</v>
      </c>
      <c r="L191" s="19">
        <f t="shared" si="27"/>
        <v>180</v>
      </c>
      <c r="M191" s="19">
        <f t="shared" si="23"/>
        <v>456</v>
      </c>
      <c r="N191" s="19">
        <f t="shared" si="24"/>
        <v>1063.5</v>
      </c>
      <c r="O191" s="19">
        <v>0</v>
      </c>
      <c r="P191" s="19">
        <f t="shared" si="28"/>
        <v>3220</v>
      </c>
      <c r="Q191" s="19">
        <f t="shared" si="29"/>
        <v>911.5</v>
      </c>
      <c r="R191" s="19">
        <f t="shared" si="26"/>
        <v>2308.5</v>
      </c>
      <c r="S191" s="27">
        <f t="shared" si="25"/>
        <v>14088.5</v>
      </c>
      <c r="T191" s="21">
        <v>111</v>
      </c>
    </row>
    <row r="192" spans="1:20" s="28" customFormat="1" ht="21" thickBot="1" x14ac:dyDescent="0.35">
      <c r="A192" s="14" t="s">
        <v>484</v>
      </c>
      <c r="B192" s="23" t="s">
        <v>485</v>
      </c>
      <c r="C192" s="24" t="s">
        <v>479</v>
      </c>
      <c r="D192" s="24" t="s">
        <v>483</v>
      </c>
      <c r="E192" s="24" t="s">
        <v>31</v>
      </c>
      <c r="F192" s="25" t="s">
        <v>37</v>
      </c>
      <c r="G192" s="26">
        <v>15000</v>
      </c>
      <c r="H192" s="19">
        <v>0</v>
      </c>
      <c r="I192" s="19">
        <v>25</v>
      </c>
      <c r="J192" s="19">
        <f t="shared" si="21"/>
        <v>430.5</v>
      </c>
      <c r="K192" s="19">
        <f t="shared" si="22"/>
        <v>1065</v>
      </c>
      <c r="L192" s="19">
        <f t="shared" si="27"/>
        <v>180</v>
      </c>
      <c r="M192" s="19">
        <f t="shared" si="23"/>
        <v>456</v>
      </c>
      <c r="N192" s="19">
        <f t="shared" si="24"/>
        <v>1063.5</v>
      </c>
      <c r="O192" s="19">
        <v>0</v>
      </c>
      <c r="P192" s="19">
        <f t="shared" si="28"/>
        <v>3220</v>
      </c>
      <c r="Q192" s="19">
        <f t="shared" si="29"/>
        <v>911.5</v>
      </c>
      <c r="R192" s="19">
        <f t="shared" si="26"/>
        <v>2308.5</v>
      </c>
      <c r="S192" s="27">
        <f t="shared" si="25"/>
        <v>14088.5</v>
      </c>
      <c r="T192" s="21">
        <v>111</v>
      </c>
    </row>
    <row r="193" spans="1:20" s="28" customFormat="1" ht="21" thickBot="1" x14ac:dyDescent="0.35">
      <c r="A193" s="14" t="s">
        <v>486</v>
      </c>
      <c r="B193" s="23" t="s">
        <v>487</v>
      </c>
      <c r="C193" s="24" t="s">
        <v>479</v>
      </c>
      <c r="D193" s="24" t="s">
        <v>483</v>
      </c>
      <c r="E193" s="24" t="s">
        <v>31</v>
      </c>
      <c r="F193" s="25" t="s">
        <v>37</v>
      </c>
      <c r="G193" s="26">
        <v>15000</v>
      </c>
      <c r="H193" s="19">
        <v>0</v>
      </c>
      <c r="I193" s="19">
        <v>25</v>
      </c>
      <c r="J193" s="19">
        <f t="shared" si="21"/>
        <v>430.5</v>
      </c>
      <c r="K193" s="19">
        <f t="shared" si="22"/>
        <v>1065</v>
      </c>
      <c r="L193" s="19">
        <f t="shared" si="27"/>
        <v>180</v>
      </c>
      <c r="M193" s="19">
        <f t="shared" si="23"/>
        <v>456</v>
      </c>
      <c r="N193" s="19">
        <f t="shared" si="24"/>
        <v>1063.5</v>
      </c>
      <c r="O193" s="19">
        <v>0</v>
      </c>
      <c r="P193" s="19">
        <f t="shared" si="28"/>
        <v>3220</v>
      </c>
      <c r="Q193" s="19">
        <f t="shared" si="29"/>
        <v>911.5</v>
      </c>
      <c r="R193" s="19">
        <f t="shared" si="26"/>
        <v>2308.5</v>
      </c>
      <c r="S193" s="27">
        <f t="shared" si="25"/>
        <v>14088.5</v>
      </c>
      <c r="T193" s="21">
        <v>111</v>
      </c>
    </row>
    <row r="194" spans="1:20" s="28" customFormat="1" ht="21" thickBot="1" x14ac:dyDescent="0.35">
      <c r="A194" s="14" t="s">
        <v>488</v>
      </c>
      <c r="B194" s="23" t="s">
        <v>489</v>
      </c>
      <c r="C194" s="24" t="s">
        <v>479</v>
      </c>
      <c r="D194" s="24" t="s">
        <v>483</v>
      </c>
      <c r="E194" s="24" t="s">
        <v>31</v>
      </c>
      <c r="F194" s="25" t="s">
        <v>37</v>
      </c>
      <c r="G194" s="26">
        <v>15000</v>
      </c>
      <c r="H194" s="19">
        <v>0</v>
      </c>
      <c r="I194" s="19">
        <v>25</v>
      </c>
      <c r="J194" s="19">
        <f t="shared" si="21"/>
        <v>430.5</v>
      </c>
      <c r="K194" s="19">
        <f t="shared" si="22"/>
        <v>1065</v>
      </c>
      <c r="L194" s="19">
        <f t="shared" si="27"/>
        <v>180</v>
      </c>
      <c r="M194" s="19">
        <f t="shared" si="23"/>
        <v>456</v>
      </c>
      <c r="N194" s="19">
        <f t="shared" si="24"/>
        <v>1063.5</v>
      </c>
      <c r="O194" s="19">
        <v>0</v>
      </c>
      <c r="P194" s="19">
        <f t="shared" si="28"/>
        <v>3220</v>
      </c>
      <c r="Q194" s="19">
        <f t="shared" si="29"/>
        <v>911.5</v>
      </c>
      <c r="R194" s="19">
        <f t="shared" si="26"/>
        <v>2308.5</v>
      </c>
      <c r="S194" s="27">
        <f t="shared" si="25"/>
        <v>14088.5</v>
      </c>
      <c r="T194" s="21">
        <v>111</v>
      </c>
    </row>
    <row r="195" spans="1:20" s="28" customFormat="1" ht="21" thickBot="1" x14ac:dyDescent="0.35">
      <c r="A195" s="14" t="s">
        <v>490</v>
      </c>
      <c r="B195" s="23" t="s">
        <v>491</v>
      </c>
      <c r="C195" s="24" t="s">
        <v>479</v>
      </c>
      <c r="D195" s="24" t="s">
        <v>483</v>
      </c>
      <c r="E195" s="24" t="s">
        <v>31</v>
      </c>
      <c r="F195" s="25" t="s">
        <v>37</v>
      </c>
      <c r="G195" s="26">
        <v>15000</v>
      </c>
      <c r="H195" s="19">
        <v>0</v>
      </c>
      <c r="I195" s="19">
        <v>25</v>
      </c>
      <c r="J195" s="19">
        <f t="shared" si="21"/>
        <v>430.5</v>
      </c>
      <c r="K195" s="19">
        <f t="shared" si="22"/>
        <v>1065</v>
      </c>
      <c r="L195" s="19">
        <f t="shared" si="27"/>
        <v>180</v>
      </c>
      <c r="M195" s="19">
        <f t="shared" si="23"/>
        <v>456</v>
      </c>
      <c r="N195" s="19">
        <f t="shared" si="24"/>
        <v>1063.5</v>
      </c>
      <c r="O195" s="19">
        <v>0</v>
      </c>
      <c r="P195" s="19">
        <f t="shared" si="28"/>
        <v>3220</v>
      </c>
      <c r="Q195" s="19">
        <f t="shared" si="29"/>
        <v>911.5</v>
      </c>
      <c r="R195" s="19">
        <f t="shared" si="26"/>
        <v>2308.5</v>
      </c>
      <c r="S195" s="27">
        <f t="shared" si="25"/>
        <v>14088.5</v>
      </c>
      <c r="T195" s="21">
        <v>111</v>
      </c>
    </row>
    <row r="196" spans="1:20" s="28" customFormat="1" ht="21" thickBot="1" x14ac:dyDescent="0.35">
      <c r="A196" s="14" t="s">
        <v>492</v>
      </c>
      <c r="B196" s="23" t="s">
        <v>493</v>
      </c>
      <c r="C196" s="24" t="s">
        <v>479</v>
      </c>
      <c r="D196" s="24" t="s">
        <v>483</v>
      </c>
      <c r="E196" s="24" t="s">
        <v>31</v>
      </c>
      <c r="F196" s="25" t="s">
        <v>37</v>
      </c>
      <c r="G196" s="26">
        <v>15000</v>
      </c>
      <c r="H196" s="19">
        <v>0</v>
      </c>
      <c r="I196" s="19">
        <v>25</v>
      </c>
      <c r="J196" s="19">
        <f t="shared" si="21"/>
        <v>430.5</v>
      </c>
      <c r="K196" s="19">
        <f t="shared" si="22"/>
        <v>1065</v>
      </c>
      <c r="L196" s="19">
        <f t="shared" si="27"/>
        <v>180</v>
      </c>
      <c r="M196" s="19">
        <f t="shared" si="23"/>
        <v>456</v>
      </c>
      <c r="N196" s="19">
        <f t="shared" si="24"/>
        <v>1063.5</v>
      </c>
      <c r="O196" s="19">
        <v>0</v>
      </c>
      <c r="P196" s="19">
        <f t="shared" si="28"/>
        <v>3220</v>
      </c>
      <c r="Q196" s="19">
        <f t="shared" si="29"/>
        <v>911.5</v>
      </c>
      <c r="R196" s="19">
        <f t="shared" si="26"/>
        <v>2308.5</v>
      </c>
      <c r="S196" s="27">
        <f t="shared" si="25"/>
        <v>14088.5</v>
      </c>
      <c r="T196" s="21">
        <v>111</v>
      </c>
    </row>
    <row r="197" spans="1:20" s="28" customFormat="1" ht="21" thickBot="1" x14ac:dyDescent="0.35">
      <c r="A197" s="14" t="s">
        <v>494</v>
      </c>
      <c r="B197" s="23" t="s">
        <v>495</v>
      </c>
      <c r="C197" s="24" t="s">
        <v>496</v>
      </c>
      <c r="D197" s="24" t="s">
        <v>497</v>
      </c>
      <c r="E197" s="24" t="s">
        <v>31</v>
      </c>
      <c r="F197" s="25" t="s">
        <v>46</v>
      </c>
      <c r="G197" s="26">
        <v>14300</v>
      </c>
      <c r="H197" s="19">
        <v>0</v>
      </c>
      <c r="I197" s="19">
        <v>25</v>
      </c>
      <c r="J197" s="19">
        <f t="shared" si="21"/>
        <v>410.41</v>
      </c>
      <c r="K197" s="19">
        <f t="shared" si="22"/>
        <v>1015.3</v>
      </c>
      <c r="L197" s="19">
        <f>+G197*1.2%</f>
        <v>171.6</v>
      </c>
      <c r="M197" s="19">
        <f>+G197*3.04%</f>
        <v>434.72</v>
      </c>
      <c r="N197" s="19">
        <f>+G197*7.09%</f>
        <v>1013.8700000000001</v>
      </c>
      <c r="O197" s="19">
        <v>1190.1199999999999</v>
      </c>
      <c r="P197" s="19">
        <f>+H197+I197+J197+K197+L197+M197+N197+O197</f>
        <v>4261.0199999999995</v>
      </c>
      <c r="Q197" s="19">
        <f t="shared" si="29"/>
        <v>2060.25</v>
      </c>
      <c r="R197" s="19">
        <f>+K197+L197+N197</f>
        <v>2200.77</v>
      </c>
      <c r="S197" s="27">
        <f t="shared" si="25"/>
        <v>12239.75</v>
      </c>
      <c r="T197" s="21">
        <v>111</v>
      </c>
    </row>
    <row r="198" spans="1:20" s="28" customFormat="1" ht="21" thickBot="1" x14ac:dyDescent="0.35">
      <c r="A198" s="14" t="s">
        <v>498</v>
      </c>
      <c r="B198" s="23" t="s">
        <v>499</v>
      </c>
      <c r="C198" s="24" t="s">
        <v>496</v>
      </c>
      <c r="D198" s="24" t="s">
        <v>497</v>
      </c>
      <c r="E198" s="24" t="s">
        <v>31</v>
      </c>
      <c r="F198" s="25" t="s">
        <v>37</v>
      </c>
      <c r="G198" s="26">
        <v>10000</v>
      </c>
      <c r="H198" s="19">
        <v>0</v>
      </c>
      <c r="I198" s="19">
        <v>25</v>
      </c>
      <c r="J198" s="19">
        <f t="shared" si="21"/>
        <v>287</v>
      </c>
      <c r="K198" s="19">
        <f t="shared" si="22"/>
        <v>710</v>
      </c>
      <c r="L198" s="19">
        <f>+G198*1.2%</f>
        <v>120</v>
      </c>
      <c r="M198" s="19">
        <f>+G198*3.04%</f>
        <v>304</v>
      </c>
      <c r="N198" s="19">
        <f>+G198*7.09%</f>
        <v>709</v>
      </c>
      <c r="O198" s="19">
        <v>0</v>
      </c>
      <c r="P198" s="19">
        <f>+H198+I198+J198+K198+L198+M198+N198+O198</f>
        <v>2155</v>
      </c>
      <c r="Q198" s="19">
        <f t="shared" si="29"/>
        <v>616</v>
      </c>
      <c r="R198" s="19">
        <f>+K198+L198+N198</f>
        <v>1539</v>
      </c>
      <c r="S198" s="27">
        <f t="shared" si="25"/>
        <v>9384</v>
      </c>
      <c r="T198" s="21">
        <v>111</v>
      </c>
    </row>
    <row r="199" spans="1:20" s="28" customFormat="1" ht="21" thickBot="1" x14ac:dyDescent="0.35">
      <c r="A199" s="14" t="s">
        <v>500</v>
      </c>
      <c r="B199" s="23" t="s">
        <v>501</v>
      </c>
      <c r="C199" s="24" t="s">
        <v>496</v>
      </c>
      <c r="D199" s="24" t="s">
        <v>502</v>
      </c>
      <c r="E199" s="24" t="s">
        <v>31</v>
      </c>
      <c r="F199" s="25" t="s">
        <v>37</v>
      </c>
      <c r="G199" s="26">
        <v>25000</v>
      </c>
      <c r="H199" s="19">
        <v>0</v>
      </c>
      <c r="I199" s="19">
        <v>25</v>
      </c>
      <c r="J199" s="19">
        <f t="shared" si="21"/>
        <v>717.5</v>
      </c>
      <c r="K199" s="19">
        <f t="shared" si="22"/>
        <v>1775</v>
      </c>
      <c r="L199" s="19">
        <f>+G199*1.2%</f>
        <v>300</v>
      </c>
      <c r="M199" s="19">
        <f>+G199*3.04%</f>
        <v>760</v>
      </c>
      <c r="N199" s="19">
        <f>+G199*7.09%</f>
        <v>1772.5000000000002</v>
      </c>
      <c r="O199" s="19">
        <v>0</v>
      </c>
      <c r="P199" s="19">
        <f>+H199+I199+J199+K199+L199+M199+N199+O199</f>
        <v>5350</v>
      </c>
      <c r="Q199" s="19">
        <f t="shared" si="29"/>
        <v>1502.5</v>
      </c>
      <c r="R199" s="19">
        <f>+K199+L199+N199</f>
        <v>3847.5</v>
      </c>
      <c r="S199" s="27">
        <f t="shared" si="25"/>
        <v>23497.5</v>
      </c>
      <c r="T199" s="21">
        <v>111</v>
      </c>
    </row>
    <row r="200" spans="1:20" s="28" customFormat="1" ht="21" thickBot="1" x14ac:dyDescent="0.35">
      <c r="A200" s="14" t="s">
        <v>503</v>
      </c>
      <c r="B200" s="23" t="s">
        <v>504</v>
      </c>
      <c r="C200" s="24" t="s">
        <v>479</v>
      </c>
      <c r="D200" s="24" t="s">
        <v>505</v>
      </c>
      <c r="E200" s="24" t="s">
        <v>31</v>
      </c>
      <c r="F200" s="25" t="s">
        <v>37</v>
      </c>
      <c r="G200" s="26">
        <v>20000</v>
      </c>
      <c r="H200" s="19">
        <v>0</v>
      </c>
      <c r="I200" s="19">
        <v>25</v>
      </c>
      <c r="J200" s="19">
        <f t="shared" si="21"/>
        <v>574</v>
      </c>
      <c r="K200" s="19">
        <f t="shared" si="22"/>
        <v>1420</v>
      </c>
      <c r="L200" s="19">
        <f t="shared" si="27"/>
        <v>240</v>
      </c>
      <c r="M200" s="19">
        <f t="shared" si="23"/>
        <v>608</v>
      </c>
      <c r="N200" s="19">
        <f t="shared" si="24"/>
        <v>1418</v>
      </c>
      <c r="O200" s="19">
        <v>0</v>
      </c>
      <c r="P200" s="19">
        <f t="shared" si="28"/>
        <v>4285</v>
      </c>
      <c r="Q200" s="19">
        <f t="shared" si="29"/>
        <v>1207</v>
      </c>
      <c r="R200" s="19">
        <f t="shared" si="26"/>
        <v>3078</v>
      </c>
      <c r="S200" s="27">
        <f t="shared" si="25"/>
        <v>18793</v>
      </c>
      <c r="T200" s="21">
        <v>111</v>
      </c>
    </row>
    <row r="201" spans="1:20" s="28" customFormat="1" ht="21" thickBot="1" x14ac:dyDescent="0.35">
      <c r="A201" s="14" t="s">
        <v>506</v>
      </c>
      <c r="B201" s="23" t="s">
        <v>507</v>
      </c>
      <c r="C201" s="24" t="s">
        <v>508</v>
      </c>
      <c r="D201" s="24" t="s">
        <v>509</v>
      </c>
      <c r="E201" s="24" t="s">
        <v>31</v>
      </c>
      <c r="F201" s="25" t="s">
        <v>62</v>
      </c>
      <c r="G201" s="26">
        <v>18809.45</v>
      </c>
      <c r="H201" s="19">
        <v>0</v>
      </c>
      <c r="I201" s="19">
        <v>25</v>
      </c>
      <c r="J201" s="19">
        <f t="shared" si="21"/>
        <v>539.84</v>
      </c>
      <c r="K201" s="19">
        <f t="shared" si="22"/>
        <v>1335.48</v>
      </c>
      <c r="L201" s="19">
        <f t="shared" si="27"/>
        <v>225.71340000000001</v>
      </c>
      <c r="M201" s="19">
        <f t="shared" si="23"/>
        <v>571.80727999999999</v>
      </c>
      <c r="N201" s="19">
        <f t="shared" si="24"/>
        <v>1333.5900050000002</v>
      </c>
      <c r="O201" s="19">
        <v>5190.12</v>
      </c>
      <c r="P201" s="19">
        <f t="shared" si="28"/>
        <v>9221.5506850000002</v>
      </c>
      <c r="Q201" s="19">
        <f t="shared" si="29"/>
        <v>6326.77</v>
      </c>
      <c r="R201" s="19">
        <f t="shared" si="26"/>
        <v>2894.7834050000001</v>
      </c>
      <c r="S201" s="27">
        <f t="shared" si="25"/>
        <v>12482.68</v>
      </c>
      <c r="T201" s="21">
        <v>111</v>
      </c>
    </row>
    <row r="202" spans="1:20" s="28" customFormat="1" ht="21" thickBot="1" x14ac:dyDescent="0.35">
      <c r="A202" s="14" t="s">
        <v>510</v>
      </c>
      <c r="B202" s="23" t="s">
        <v>511</v>
      </c>
      <c r="C202" s="24" t="s">
        <v>508</v>
      </c>
      <c r="D202" s="24" t="s">
        <v>512</v>
      </c>
      <c r="E202" s="24" t="s">
        <v>31</v>
      </c>
      <c r="F202" s="25" t="s">
        <v>37</v>
      </c>
      <c r="G202" s="26">
        <v>18000</v>
      </c>
      <c r="H202" s="19">
        <v>0</v>
      </c>
      <c r="I202" s="19">
        <v>25</v>
      </c>
      <c r="J202" s="19">
        <f t="shared" si="21"/>
        <v>516.6</v>
      </c>
      <c r="K202" s="19">
        <f t="shared" si="22"/>
        <v>1278</v>
      </c>
      <c r="L202" s="19">
        <f t="shared" si="27"/>
        <v>216</v>
      </c>
      <c r="M202" s="19">
        <f t="shared" si="23"/>
        <v>547.20000000000005</v>
      </c>
      <c r="N202" s="19">
        <f t="shared" si="24"/>
        <v>1276.2</v>
      </c>
      <c r="O202" s="19">
        <v>0</v>
      </c>
      <c r="P202" s="19">
        <f t="shared" si="28"/>
        <v>3859</v>
      </c>
      <c r="Q202" s="19">
        <f t="shared" si="29"/>
        <v>1088.8</v>
      </c>
      <c r="R202" s="19">
        <f t="shared" si="26"/>
        <v>2770.2</v>
      </c>
      <c r="S202" s="27">
        <f t="shared" si="25"/>
        <v>16911.2</v>
      </c>
      <c r="T202" s="21">
        <v>111</v>
      </c>
    </row>
    <row r="203" spans="1:20" s="28" customFormat="1" ht="21" thickBot="1" x14ac:dyDescent="0.35">
      <c r="A203" s="14" t="s">
        <v>513</v>
      </c>
      <c r="B203" s="23" t="s">
        <v>514</v>
      </c>
      <c r="C203" s="24" t="s">
        <v>515</v>
      </c>
      <c r="D203" s="24" t="s">
        <v>516</v>
      </c>
      <c r="E203" s="24" t="s">
        <v>31</v>
      </c>
      <c r="F203" s="25" t="s">
        <v>62</v>
      </c>
      <c r="G203" s="26">
        <v>33345.74</v>
      </c>
      <c r="H203" s="19">
        <v>0</v>
      </c>
      <c r="I203" s="19">
        <v>25</v>
      </c>
      <c r="J203" s="19">
        <v>957.02</v>
      </c>
      <c r="K203" s="19">
        <f t="shared" si="22"/>
        <v>2367.5500000000002</v>
      </c>
      <c r="L203" s="19">
        <f t="shared" si="27"/>
        <v>400.14887999999996</v>
      </c>
      <c r="M203" s="19">
        <f t="shared" si="23"/>
        <v>1013.7104959999999</v>
      </c>
      <c r="N203" s="19">
        <f t="shared" si="24"/>
        <v>2364.2129660000001</v>
      </c>
      <c r="O203" s="19">
        <v>0</v>
      </c>
      <c r="P203" s="19">
        <f t="shared" si="28"/>
        <v>7127.6423420000001</v>
      </c>
      <c r="Q203" s="19">
        <v>1995.73</v>
      </c>
      <c r="R203" s="19">
        <f t="shared" si="26"/>
        <v>5131.911846</v>
      </c>
      <c r="S203" s="27">
        <f t="shared" si="25"/>
        <v>31350.01</v>
      </c>
      <c r="T203" s="21">
        <v>111</v>
      </c>
    </row>
    <row r="204" spans="1:20" s="28" customFormat="1" ht="21" thickBot="1" x14ac:dyDescent="0.35">
      <c r="A204" s="14" t="s">
        <v>517</v>
      </c>
      <c r="B204" s="23" t="s">
        <v>518</v>
      </c>
      <c r="C204" s="24" t="s">
        <v>515</v>
      </c>
      <c r="D204" s="24" t="s">
        <v>444</v>
      </c>
      <c r="E204" s="24" t="s">
        <v>31</v>
      </c>
      <c r="F204" s="25" t="s">
        <v>37</v>
      </c>
      <c r="G204" s="26">
        <v>10000</v>
      </c>
      <c r="H204" s="19">
        <v>0</v>
      </c>
      <c r="I204" s="19">
        <v>25</v>
      </c>
      <c r="J204" s="19">
        <f t="shared" si="21"/>
        <v>287</v>
      </c>
      <c r="K204" s="19">
        <f t="shared" si="22"/>
        <v>710</v>
      </c>
      <c r="L204" s="19">
        <f t="shared" si="27"/>
        <v>120</v>
      </c>
      <c r="M204" s="19">
        <f t="shared" si="23"/>
        <v>304</v>
      </c>
      <c r="N204" s="19">
        <f t="shared" si="24"/>
        <v>709</v>
      </c>
      <c r="O204" s="19">
        <v>0</v>
      </c>
      <c r="P204" s="19">
        <f t="shared" si="28"/>
        <v>2155</v>
      </c>
      <c r="Q204" s="19">
        <f t="shared" si="29"/>
        <v>616</v>
      </c>
      <c r="R204" s="19">
        <f t="shared" si="26"/>
        <v>1539</v>
      </c>
      <c r="S204" s="27">
        <f t="shared" si="25"/>
        <v>9384</v>
      </c>
      <c r="T204" s="21">
        <v>111</v>
      </c>
    </row>
    <row r="205" spans="1:20" s="28" customFormat="1" ht="21" thickBot="1" x14ac:dyDescent="0.35">
      <c r="A205" s="14" t="s">
        <v>519</v>
      </c>
      <c r="B205" s="23" t="s">
        <v>520</v>
      </c>
      <c r="C205" s="24" t="s">
        <v>515</v>
      </c>
      <c r="D205" s="24" t="s">
        <v>400</v>
      </c>
      <c r="E205" s="24" t="s">
        <v>36</v>
      </c>
      <c r="F205" s="25" t="s">
        <v>37</v>
      </c>
      <c r="G205" s="26">
        <v>10000</v>
      </c>
      <c r="H205" s="19">
        <v>0</v>
      </c>
      <c r="I205" s="19">
        <v>25</v>
      </c>
      <c r="J205" s="19">
        <f t="shared" si="21"/>
        <v>287</v>
      </c>
      <c r="K205" s="19">
        <f t="shared" si="22"/>
        <v>710</v>
      </c>
      <c r="L205" s="19">
        <f t="shared" si="27"/>
        <v>120</v>
      </c>
      <c r="M205" s="19">
        <f t="shared" si="23"/>
        <v>304</v>
      </c>
      <c r="N205" s="19">
        <f t="shared" si="24"/>
        <v>709</v>
      </c>
      <c r="O205" s="19">
        <v>0</v>
      </c>
      <c r="P205" s="19">
        <f t="shared" si="28"/>
        <v>2155</v>
      </c>
      <c r="Q205" s="19">
        <f t="shared" si="29"/>
        <v>616</v>
      </c>
      <c r="R205" s="19">
        <f t="shared" si="26"/>
        <v>1539</v>
      </c>
      <c r="S205" s="27">
        <f t="shared" si="25"/>
        <v>9384</v>
      </c>
      <c r="T205" s="21">
        <v>111</v>
      </c>
    </row>
    <row r="206" spans="1:20" s="28" customFormat="1" ht="21" thickBot="1" x14ac:dyDescent="0.35">
      <c r="A206" s="14" t="s">
        <v>521</v>
      </c>
      <c r="B206" s="23" t="s">
        <v>522</v>
      </c>
      <c r="C206" s="24" t="s">
        <v>515</v>
      </c>
      <c r="D206" s="24" t="s">
        <v>233</v>
      </c>
      <c r="E206" s="24" t="s">
        <v>31</v>
      </c>
      <c r="F206" s="25" t="s">
        <v>37</v>
      </c>
      <c r="G206" s="26">
        <v>10000</v>
      </c>
      <c r="H206" s="19">
        <v>0</v>
      </c>
      <c r="I206" s="19">
        <v>25</v>
      </c>
      <c r="J206" s="19">
        <f t="shared" si="21"/>
        <v>287</v>
      </c>
      <c r="K206" s="19">
        <f t="shared" si="22"/>
        <v>710</v>
      </c>
      <c r="L206" s="19">
        <f>+G206*1.2%</f>
        <v>120</v>
      </c>
      <c r="M206" s="19">
        <f>+G206*3.04%</f>
        <v>304</v>
      </c>
      <c r="N206" s="19">
        <f>+G206*7.09%</f>
        <v>709</v>
      </c>
      <c r="O206" s="19">
        <v>0</v>
      </c>
      <c r="P206" s="19">
        <f>+H206+I206+J206+K206+L206+M206+N206+O206</f>
        <v>2155</v>
      </c>
      <c r="Q206" s="19">
        <f t="shared" si="29"/>
        <v>616</v>
      </c>
      <c r="R206" s="19">
        <f>+K206+L206+N206</f>
        <v>1539</v>
      </c>
      <c r="S206" s="27">
        <f t="shared" si="25"/>
        <v>9384</v>
      </c>
      <c r="T206" s="21">
        <v>111</v>
      </c>
    </row>
    <row r="207" spans="1:20" s="28" customFormat="1" ht="21" thickBot="1" x14ac:dyDescent="0.35">
      <c r="A207" s="14" t="s">
        <v>523</v>
      </c>
      <c r="B207" s="23" t="s">
        <v>524</v>
      </c>
      <c r="C207" s="24" t="s">
        <v>515</v>
      </c>
      <c r="D207" s="24" t="s">
        <v>55</v>
      </c>
      <c r="E207" s="24" t="s">
        <v>31</v>
      </c>
      <c r="F207" s="25" t="s">
        <v>37</v>
      </c>
      <c r="G207" s="26">
        <v>11000</v>
      </c>
      <c r="H207" s="19">
        <v>0</v>
      </c>
      <c r="I207" s="19">
        <v>25</v>
      </c>
      <c r="J207" s="19">
        <f t="shared" si="21"/>
        <v>315.7</v>
      </c>
      <c r="K207" s="19">
        <f t="shared" si="22"/>
        <v>781</v>
      </c>
      <c r="L207" s="19">
        <f t="shared" si="27"/>
        <v>132</v>
      </c>
      <c r="M207" s="19">
        <f t="shared" si="23"/>
        <v>334.4</v>
      </c>
      <c r="N207" s="19">
        <f t="shared" si="24"/>
        <v>779.90000000000009</v>
      </c>
      <c r="O207" s="19">
        <v>0</v>
      </c>
      <c r="P207" s="19">
        <f t="shared" si="28"/>
        <v>2368</v>
      </c>
      <c r="Q207" s="19">
        <f t="shared" si="29"/>
        <v>675.1</v>
      </c>
      <c r="R207" s="19">
        <f t="shared" si="26"/>
        <v>1692.9</v>
      </c>
      <c r="S207" s="27">
        <f t="shared" si="25"/>
        <v>10324.9</v>
      </c>
      <c r="T207" s="21">
        <v>111</v>
      </c>
    </row>
    <row r="208" spans="1:20" s="28" customFormat="1" ht="21" thickBot="1" x14ac:dyDescent="0.35">
      <c r="A208" s="14" t="s">
        <v>525</v>
      </c>
      <c r="B208" s="23" t="s">
        <v>526</v>
      </c>
      <c r="C208" s="24" t="s">
        <v>515</v>
      </c>
      <c r="D208" s="24" t="s">
        <v>527</v>
      </c>
      <c r="E208" s="24" t="s">
        <v>31</v>
      </c>
      <c r="F208" s="25" t="s">
        <v>37</v>
      </c>
      <c r="G208" s="26">
        <v>10000</v>
      </c>
      <c r="H208" s="19">
        <v>0</v>
      </c>
      <c r="I208" s="19">
        <v>25</v>
      </c>
      <c r="J208" s="19">
        <f t="shared" si="21"/>
        <v>287</v>
      </c>
      <c r="K208" s="19">
        <f t="shared" si="22"/>
        <v>710</v>
      </c>
      <c r="L208" s="19">
        <f t="shared" si="27"/>
        <v>120</v>
      </c>
      <c r="M208" s="19">
        <f t="shared" si="23"/>
        <v>304</v>
      </c>
      <c r="N208" s="19">
        <f t="shared" si="24"/>
        <v>709</v>
      </c>
      <c r="O208" s="19">
        <v>0</v>
      </c>
      <c r="P208" s="19">
        <f t="shared" si="28"/>
        <v>2155</v>
      </c>
      <c r="Q208" s="19">
        <f t="shared" si="29"/>
        <v>616</v>
      </c>
      <c r="R208" s="19">
        <f t="shared" si="26"/>
        <v>1539</v>
      </c>
      <c r="S208" s="27">
        <f t="shared" si="25"/>
        <v>9384</v>
      </c>
      <c r="T208" s="21">
        <v>111</v>
      </c>
    </row>
    <row r="209" spans="1:20" s="28" customFormat="1" ht="21" thickBot="1" x14ac:dyDescent="0.35">
      <c r="A209" s="14" t="s">
        <v>528</v>
      </c>
      <c r="B209" s="23" t="s">
        <v>529</v>
      </c>
      <c r="C209" s="24" t="s">
        <v>530</v>
      </c>
      <c r="D209" s="24" t="s">
        <v>516</v>
      </c>
      <c r="E209" s="24" t="s">
        <v>31</v>
      </c>
      <c r="F209" s="25" t="s">
        <v>62</v>
      </c>
      <c r="G209" s="26">
        <v>31500</v>
      </c>
      <c r="H209" s="19">
        <v>0</v>
      </c>
      <c r="I209" s="19">
        <v>25</v>
      </c>
      <c r="J209" s="19">
        <f t="shared" si="21"/>
        <v>904.05</v>
      </c>
      <c r="K209" s="19">
        <f t="shared" si="22"/>
        <v>2236.5</v>
      </c>
      <c r="L209" s="19">
        <f t="shared" si="27"/>
        <v>378</v>
      </c>
      <c r="M209" s="19">
        <f t="shared" si="23"/>
        <v>957.6</v>
      </c>
      <c r="N209" s="19">
        <f t="shared" si="24"/>
        <v>2233.3500000000004</v>
      </c>
      <c r="O209" s="19">
        <v>0</v>
      </c>
      <c r="P209" s="19">
        <f t="shared" si="28"/>
        <v>6734.5000000000009</v>
      </c>
      <c r="Q209" s="19">
        <f t="shared" si="29"/>
        <v>1886.65</v>
      </c>
      <c r="R209" s="19">
        <f t="shared" si="26"/>
        <v>4847.8500000000004</v>
      </c>
      <c r="S209" s="27">
        <f t="shared" si="25"/>
        <v>29613.35</v>
      </c>
      <c r="T209" s="21">
        <v>111</v>
      </c>
    </row>
    <row r="210" spans="1:20" s="28" customFormat="1" ht="21" thickBot="1" x14ac:dyDescent="0.35">
      <c r="A210" s="14" t="s">
        <v>531</v>
      </c>
      <c r="B210" s="23" t="s">
        <v>532</v>
      </c>
      <c r="C210" s="24" t="s">
        <v>533</v>
      </c>
      <c r="D210" s="24" t="s">
        <v>534</v>
      </c>
      <c r="E210" s="24" t="s">
        <v>31</v>
      </c>
      <c r="F210" s="25" t="s">
        <v>32</v>
      </c>
      <c r="G210" s="26">
        <v>55000</v>
      </c>
      <c r="H210" s="19">
        <v>2559.6799999999998</v>
      </c>
      <c r="I210" s="19">
        <v>25</v>
      </c>
      <c r="J210" s="19">
        <f t="shared" ref="J210:J275" si="30">ROUNDUP(G210*2.87%,2)</f>
        <v>1578.5</v>
      </c>
      <c r="K210" s="19">
        <f t="shared" ref="K210:K275" si="31">ROUNDUP(G210*7.1%,2)</f>
        <v>3905</v>
      </c>
      <c r="L210" s="19">
        <v>647.14</v>
      </c>
      <c r="M210" s="19">
        <f t="shared" ref="M210:M275" si="32">+G210*3.04%</f>
        <v>1672</v>
      </c>
      <c r="N210" s="19">
        <f t="shared" ref="N210:N275" si="33">+G210*7.09%</f>
        <v>3899.5000000000005</v>
      </c>
      <c r="O210" s="19">
        <v>0</v>
      </c>
      <c r="P210" s="19">
        <f t="shared" si="28"/>
        <v>14286.82</v>
      </c>
      <c r="Q210" s="19">
        <f t="shared" si="29"/>
        <v>5835.18</v>
      </c>
      <c r="R210" s="19">
        <f t="shared" si="26"/>
        <v>8451.6400000000012</v>
      </c>
      <c r="S210" s="27">
        <f t="shared" ref="S210:S275" si="34">ROUNDUP(G210-Q210,2)</f>
        <v>49164.82</v>
      </c>
      <c r="T210" s="21">
        <v>111</v>
      </c>
    </row>
    <row r="211" spans="1:20" s="28" customFormat="1" ht="21" thickBot="1" x14ac:dyDescent="0.35">
      <c r="A211" s="14" t="s">
        <v>535</v>
      </c>
      <c r="B211" s="23" t="s">
        <v>536</v>
      </c>
      <c r="C211" s="24" t="s">
        <v>533</v>
      </c>
      <c r="D211" s="24" t="s">
        <v>233</v>
      </c>
      <c r="E211" s="24" t="s">
        <v>31</v>
      </c>
      <c r="F211" s="25" t="s">
        <v>37</v>
      </c>
      <c r="G211" s="26">
        <v>10000</v>
      </c>
      <c r="H211" s="19">
        <v>0</v>
      </c>
      <c r="I211" s="19">
        <v>25</v>
      </c>
      <c r="J211" s="19">
        <f t="shared" si="30"/>
        <v>287</v>
      </c>
      <c r="K211" s="19">
        <f t="shared" si="31"/>
        <v>710</v>
      </c>
      <c r="L211" s="19">
        <f t="shared" si="27"/>
        <v>120</v>
      </c>
      <c r="M211" s="19">
        <f t="shared" si="32"/>
        <v>304</v>
      </c>
      <c r="N211" s="19">
        <f t="shared" si="33"/>
        <v>709</v>
      </c>
      <c r="O211" s="19">
        <v>0</v>
      </c>
      <c r="P211" s="19">
        <f t="shared" si="28"/>
        <v>2155</v>
      </c>
      <c r="Q211" s="19">
        <f t="shared" si="29"/>
        <v>616</v>
      </c>
      <c r="R211" s="19">
        <f t="shared" si="26"/>
        <v>1539</v>
      </c>
      <c r="S211" s="27">
        <f t="shared" si="34"/>
        <v>9384</v>
      </c>
      <c r="T211" s="21">
        <v>111</v>
      </c>
    </row>
    <row r="212" spans="1:20" s="28" customFormat="1" ht="21" thickBot="1" x14ac:dyDescent="0.35">
      <c r="A212" s="14" t="s">
        <v>537</v>
      </c>
      <c r="B212" s="23" t="s">
        <v>538</v>
      </c>
      <c r="C212" s="24" t="s">
        <v>533</v>
      </c>
      <c r="D212" s="24" t="s">
        <v>233</v>
      </c>
      <c r="E212" s="24" t="s">
        <v>31</v>
      </c>
      <c r="F212" s="25" t="s">
        <v>37</v>
      </c>
      <c r="G212" s="26">
        <v>10000</v>
      </c>
      <c r="H212" s="19">
        <v>0</v>
      </c>
      <c r="I212" s="19">
        <v>25</v>
      </c>
      <c r="J212" s="19">
        <f t="shared" si="30"/>
        <v>287</v>
      </c>
      <c r="K212" s="19">
        <f t="shared" si="31"/>
        <v>710</v>
      </c>
      <c r="L212" s="19">
        <f t="shared" si="27"/>
        <v>120</v>
      </c>
      <c r="M212" s="19">
        <f t="shared" si="32"/>
        <v>304</v>
      </c>
      <c r="N212" s="19">
        <f t="shared" si="33"/>
        <v>709</v>
      </c>
      <c r="O212" s="19">
        <v>0</v>
      </c>
      <c r="P212" s="19">
        <f t="shared" si="28"/>
        <v>2155</v>
      </c>
      <c r="Q212" s="19">
        <f t="shared" si="29"/>
        <v>616</v>
      </c>
      <c r="R212" s="19">
        <f t="shared" si="26"/>
        <v>1539</v>
      </c>
      <c r="S212" s="27">
        <f t="shared" si="34"/>
        <v>9384</v>
      </c>
      <c r="T212" s="21">
        <v>111</v>
      </c>
    </row>
    <row r="213" spans="1:20" s="28" customFormat="1" ht="21" thickBot="1" x14ac:dyDescent="0.35">
      <c r="A213" s="14" t="s">
        <v>539</v>
      </c>
      <c r="B213" s="23" t="s">
        <v>540</v>
      </c>
      <c r="C213" s="24" t="s">
        <v>533</v>
      </c>
      <c r="D213" s="24" t="s">
        <v>541</v>
      </c>
      <c r="E213" s="24" t="s">
        <v>31</v>
      </c>
      <c r="F213" s="25" t="s">
        <v>62</v>
      </c>
      <c r="G213" s="26">
        <v>10000</v>
      </c>
      <c r="H213" s="19">
        <v>0</v>
      </c>
      <c r="I213" s="19">
        <v>25</v>
      </c>
      <c r="J213" s="19">
        <f t="shared" si="30"/>
        <v>287</v>
      </c>
      <c r="K213" s="19">
        <f t="shared" si="31"/>
        <v>710</v>
      </c>
      <c r="L213" s="19">
        <f t="shared" si="27"/>
        <v>120</v>
      </c>
      <c r="M213" s="19">
        <f t="shared" si="32"/>
        <v>304</v>
      </c>
      <c r="N213" s="19">
        <f t="shared" si="33"/>
        <v>709</v>
      </c>
      <c r="O213" s="19">
        <v>0</v>
      </c>
      <c r="P213" s="19">
        <f t="shared" si="28"/>
        <v>2155</v>
      </c>
      <c r="Q213" s="19">
        <f t="shared" si="29"/>
        <v>616</v>
      </c>
      <c r="R213" s="19">
        <f t="shared" ref="R213:R276" si="35">+K213+L213+N213</f>
        <v>1539</v>
      </c>
      <c r="S213" s="27">
        <f t="shared" si="34"/>
        <v>9384</v>
      </c>
      <c r="T213" s="21">
        <v>111</v>
      </c>
    </row>
    <row r="214" spans="1:20" s="28" customFormat="1" ht="21" thickBot="1" x14ac:dyDescent="0.35">
      <c r="A214" s="14" t="s">
        <v>542</v>
      </c>
      <c r="B214" s="23" t="s">
        <v>543</v>
      </c>
      <c r="C214" s="24" t="s">
        <v>533</v>
      </c>
      <c r="D214" s="24" t="s">
        <v>55</v>
      </c>
      <c r="E214" s="24" t="s">
        <v>36</v>
      </c>
      <c r="F214" s="25" t="s">
        <v>37</v>
      </c>
      <c r="G214" s="26">
        <v>10000</v>
      </c>
      <c r="H214" s="19">
        <v>0</v>
      </c>
      <c r="I214" s="19">
        <v>25</v>
      </c>
      <c r="J214" s="19">
        <f t="shared" si="30"/>
        <v>287</v>
      </c>
      <c r="K214" s="19">
        <f t="shared" si="31"/>
        <v>710</v>
      </c>
      <c r="L214" s="19">
        <f t="shared" ref="L214:L277" si="36">+G214*1.2%</f>
        <v>120</v>
      </c>
      <c r="M214" s="19">
        <f t="shared" si="32"/>
        <v>304</v>
      </c>
      <c r="N214" s="19">
        <f t="shared" si="33"/>
        <v>709</v>
      </c>
      <c r="O214" s="19">
        <v>0</v>
      </c>
      <c r="P214" s="19">
        <f t="shared" ref="P214:P277" si="37">+H214+I214+J214+K214+L214+M214+N214+O214</f>
        <v>2155</v>
      </c>
      <c r="Q214" s="19">
        <f t="shared" ref="Q214:Q277" si="38">ROUNDUP(H214+I214+J214+M214+O214,2)</f>
        <v>616</v>
      </c>
      <c r="R214" s="19">
        <f t="shared" si="35"/>
        <v>1539</v>
      </c>
      <c r="S214" s="27">
        <f t="shared" si="34"/>
        <v>9384</v>
      </c>
      <c r="T214" s="21">
        <v>111</v>
      </c>
    </row>
    <row r="215" spans="1:20" s="28" customFormat="1" ht="21" thickBot="1" x14ac:dyDescent="0.35">
      <c r="A215" s="14" t="s">
        <v>544</v>
      </c>
      <c r="B215" s="23" t="s">
        <v>545</v>
      </c>
      <c r="C215" s="24" t="s">
        <v>533</v>
      </c>
      <c r="D215" s="24" t="s">
        <v>61</v>
      </c>
      <c r="E215" s="24" t="s">
        <v>31</v>
      </c>
      <c r="F215" s="25" t="s">
        <v>62</v>
      </c>
      <c r="G215" s="26">
        <v>10000</v>
      </c>
      <c r="H215" s="19">
        <v>0</v>
      </c>
      <c r="I215" s="19">
        <v>25</v>
      </c>
      <c r="J215" s="19">
        <f t="shared" si="30"/>
        <v>287</v>
      </c>
      <c r="K215" s="19">
        <f t="shared" si="31"/>
        <v>710</v>
      </c>
      <c r="L215" s="19">
        <f t="shared" si="36"/>
        <v>120</v>
      </c>
      <c r="M215" s="19">
        <f t="shared" si="32"/>
        <v>304</v>
      </c>
      <c r="N215" s="19">
        <f t="shared" si="33"/>
        <v>709</v>
      </c>
      <c r="O215" s="19">
        <v>0</v>
      </c>
      <c r="P215" s="19">
        <f t="shared" si="37"/>
        <v>2155</v>
      </c>
      <c r="Q215" s="19">
        <f t="shared" si="38"/>
        <v>616</v>
      </c>
      <c r="R215" s="19">
        <f t="shared" si="35"/>
        <v>1539</v>
      </c>
      <c r="S215" s="27">
        <f t="shared" si="34"/>
        <v>9384</v>
      </c>
      <c r="T215" s="21">
        <v>111</v>
      </c>
    </row>
    <row r="216" spans="1:20" s="28" customFormat="1" ht="21" thickBot="1" x14ac:dyDescent="0.35">
      <c r="A216" s="14" t="s">
        <v>546</v>
      </c>
      <c r="B216" s="23" t="s">
        <v>547</v>
      </c>
      <c r="C216" s="24" t="s">
        <v>533</v>
      </c>
      <c r="D216" s="24" t="s">
        <v>55</v>
      </c>
      <c r="E216" s="24" t="s">
        <v>36</v>
      </c>
      <c r="F216" s="25" t="s">
        <v>37</v>
      </c>
      <c r="G216" s="26">
        <v>10000</v>
      </c>
      <c r="H216" s="19">
        <v>0</v>
      </c>
      <c r="I216" s="19">
        <v>25</v>
      </c>
      <c r="J216" s="19">
        <f t="shared" si="30"/>
        <v>287</v>
      </c>
      <c r="K216" s="19">
        <f t="shared" si="31"/>
        <v>710</v>
      </c>
      <c r="L216" s="19">
        <f t="shared" si="36"/>
        <v>120</v>
      </c>
      <c r="M216" s="19">
        <f t="shared" si="32"/>
        <v>304</v>
      </c>
      <c r="N216" s="19">
        <f t="shared" si="33"/>
        <v>709</v>
      </c>
      <c r="O216" s="19">
        <v>0</v>
      </c>
      <c r="P216" s="19">
        <f t="shared" si="37"/>
        <v>2155</v>
      </c>
      <c r="Q216" s="19">
        <f t="shared" si="38"/>
        <v>616</v>
      </c>
      <c r="R216" s="19">
        <f t="shared" si="35"/>
        <v>1539</v>
      </c>
      <c r="S216" s="27">
        <f t="shared" si="34"/>
        <v>9384</v>
      </c>
      <c r="T216" s="21">
        <v>111</v>
      </c>
    </row>
    <row r="217" spans="1:20" s="28" customFormat="1" ht="21" thickBot="1" x14ac:dyDescent="0.35">
      <c r="A217" s="14" t="s">
        <v>548</v>
      </c>
      <c r="B217" s="23" t="s">
        <v>549</v>
      </c>
      <c r="C217" s="24" t="s">
        <v>533</v>
      </c>
      <c r="D217" s="24" t="s">
        <v>550</v>
      </c>
      <c r="E217" s="24" t="s">
        <v>36</v>
      </c>
      <c r="F217" s="25" t="s">
        <v>37</v>
      </c>
      <c r="G217" s="26">
        <v>10000</v>
      </c>
      <c r="H217" s="19">
        <v>0</v>
      </c>
      <c r="I217" s="19">
        <v>25</v>
      </c>
      <c r="J217" s="19">
        <f t="shared" si="30"/>
        <v>287</v>
      </c>
      <c r="K217" s="19">
        <f t="shared" si="31"/>
        <v>710</v>
      </c>
      <c r="L217" s="19">
        <f t="shared" si="36"/>
        <v>120</v>
      </c>
      <c r="M217" s="19">
        <f t="shared" si="32"/>
        <v>304</v>
      </c>
      <c r="N217" s="19">
        <f t="shared" si="33"/>
        <v>709</v>
      </c>
      <c r="O217" s="19">
        <v>0</v>
      </c>
      <c r="P217" s="19">
        <f t="shared" si="37"/>
        <v>2155</v>
      </c>
      <c r="Q217" s="19">
        <f t="shared" si="38"/>
        <v>616</v>
      </c>
      <c r="R217" s="19">
        <f t="shared" si="35"/>
        <v>1539</v>
      </c>
      <c r="S217" s="27">
        <f t="shared" si="34"/>
        <v>9384</v>
      </c>
      <c r="T217" s="21">
        <v>111</v>
      </c>
    </row>
    <row r="218" spans="1:20" s="28" customFormat="1" ht="21" thickBot="1" x14ac:dyDescent="0.35">
      <c r="A218" s="14" t="s">
        <v>551</v>
      </c>
      <c r="B218" s="23" t="s">
        <v>552</v>
      </c>
      <c r="C218" s="24" t="s">
        <v>533</v>
      </c>
      <c r="D218" s="24" t="s">
        <v>553</v>
      </c>
      <c r="E218" s="24" t="s">
        <v>31</v>
      </c>
      <c r="F218" s="25" t="s">
        <v>62</v>
      </c>
      <c r="G218" s="26">
        <v>10000</v>
      </c>
      <c r="H218" s="19">
        <v>0</v>
      </c>
      <c r="I218" s="19">
        <v>25</v>
      </c>
      <c r="J218" s="19">
        <f t="shared" si="30"/>
        <v>287</v>
      </c>
      <c r="K218" s="19">
        <f t="shared" si="31"/>
        <v>710</v>
      </c>
      <c r="L218" s="19">
        <f t="shared" si="36"/>
        <v>120</v>
      </c>
      <c r="M218" s="19">
        <f t="shared" si="32"/>
        <v>304</v>
      </c>
      <c r="N218" s="19">
        <f t="shared" si="33"/>
        <v>709</v>
      </c>
      <c r="O218" s="19">
        <v>0</v>
      </c>
      <c r="P218" s="19">
        <f t="shared" si="37"/>
        <v>2155</v>
      </c>
      <c r="Q218" s="19">
        <f t="shared" si="38"/>
        <v>616</v>
      </c>
      <c r="R218" s="19">
        <f t="shared" si="35"/>
        <v>1539</v>
      </c>
      <c r="S218" s="27">
        <f t="shared" si="34"/>
        <v>9384</v>
      </c>
      <c r="T218" s="21">
        <v>111</v>
      </c>
    </row>
    <row r="219" spans="1:20" s="28" customFormat="1" ht="21" thickBot="1" x14ac:dyDescent="0.35">
      <c r="A219" s="14" t="s">
        <v>554</v>
      </c>
      <c r="B219" s="23" t="s">
        <v>555</v>
      </c>
      <c r="C219" s="24" t="s">
        <v>533</v>
      </c>
      <c r="D219" s="24" t="s">
        <v>553</v>
      </c>
      <c r="E219" s="24" t="s">
        <v>31</v>
      </c>
      <c r="F219" s="25" t="s">
        <v>62</v>
      </c>
      <c r="G219" s="26">
        <v>10000</v>
      </c>
      <c r="H219" s="19">
        <v>0</v>
      </c>
      <c r="I219" s="19">
        <v>25</v>
      </c>
      <c r="J219" s="19">
        <f t="shared" si="30"/>
        <v>287</v>
      </c>
      <c r="K219" s="19">
        <f t="shared" si="31"/>
        <v>710</v>
      </c>
      <c r="L219" s="19">
        <f t="shared" si="36"/>
        <v>120</v>
      </c>
      <c r="M219" s="19">
        <f t="shared" si="32"/>
        <v>304</v>
      </c>
      <c r="N219" s="19">
        <f t="shared" si="33"/>
        <v>709</v>
      </c>
      <c r="O219" s="19">
        <v>0</v>
      </c>
      <c r="P219" s="19">
        <f t="shared" si="37"/>
        <v>2155</v>
      </c>
      <c r="Q219" s="19">
        <f t="shared" si="38"/>
        <v>616</v>
      </c>
      <c r="R219" s="19">
        <f t="shared" si="35"/>
        <v>1539</v>
      </c>
      <c r="S219" s="27">
        <f t="shared" si="34"/>
        <v>9384</v>
      </c>
      <c r="T219" s="21">
        <v>111</v>
      </c>
    </row>
    <row r="220" spans="1:20" s="28" customFormat="1" ht="21" thickBot="1" x14ac:dyDescent="0.35">
      <c r="A220" s="14" t="s">
        <v>556</v>
      </c>
      <c r="B220" s="23" t="s">
        <v>557</v>
      </c>
      <c r="C220" s="24" t="s">
        <v>533</v>
      </c>
      <c r="D220" s="24" t="s">
        <v>553</v>
      </c>
      <c r="E220" s="24" t="s">
        <v>31</v>
      </c>
      <c r="F220" s="25" t="s">
        <v>62</v>
      </c>
      <c r="G220" s="26">
        <v>10000</v>
      </c>
      <c r="H220" s="19">
        <v>0</v>
      </c>
      <c r="I220" s="19">
        <v>25</v>
      </c>
      <c r="J220" s="19">
        <f t="shared" si="30"/>
        <v>287</v>
      </c>
      <c r="K220" s="19">
        <f t="shared" si="31"/>
        <v>710</v>
      </c>
      <c r="L220" s="19">
        <f t="shared" si="36"/>
        <v>120</v>
      </c>
      <c r="M220" s="19">
        <f t="shared" si="32"/>
        <v>304</v>
      </c>
      <c r="N220" s="19">
        <f t="shared" si="33"/>
        <v>709</v>
      </c>
      <c r="O220" s="19">
        <v>0</v>
      </c>
      <c r="P220" s="19">
        <f t="shared" si="37"/>
        <v>2155</v>
      </c>
      <c r="Q220" s="19">
        <f t="shared" si="38"/>
        <v>616</v>
      </c>
      <c r="R220" s="19">
        <f t="shared" si="35"/>
        <v>1539</v>
      </c>
      <c r="S220" s="27">
        <f t="shared" si="34"/>
        <v>9384</v>
      </c>
      <c r="T220" s="21">
        <v>111</v>
      </c>
    </row>
    <row r="221" spans="1:20" s="28" customFormat="1" ht="21" thickBot="1" x14ac:dyDescent="0.35">
      <c r="A221" s="14" t="s">
        <v>558</v>
      </c>
      <c r="B221" s="23" t="s">
        <v>559</v>
      </c>
      <c r="C221" s="24" t="s">
        <v>533</v>
      </c>
      <c r="D221" s="24" t="s">
        <v>553</v>
      </c>
      <c r="E221" s="24" t="s">
        <v>31</v>
      </c>
      <c r="F221" s="25" t="s">
        <v>62</v>
      </c>
      <c r="G221" s="26">
        <v>10000</v>
      </c>
      <c r="H221" s="19">
        <v>0</v>
      </c>
      <c r="I221" s="19">
        <v>25</v>
      </c>
      <c r="J221" s="19">
        <f t="shared" si="30"/>
        <v>287</v>
      </c>
      <c r="K221" s="19">
        <f t="shared" si="31"/>
        <v>710</v>
      </c>
      <c r="L221" s="19">
        <f t="shared" si="36"/>
        <v>120</v>
      </c>
      <c r="M221" s="19">
        <f t="shared" si="32"/>
        <v>304</v>
      </c>
      <c r="N221" s="19">
        <f t="shared" si="33"/>
        <v>709</v>
      </c>
      <c r="O221" s="19">
        <v>0</v>
      </c>
      <c r="P221" s="19">
        <f t="shared" si="37"/>
        <v>2155</v>
      </c>
      <c r="Q221" s="19">
        <f t="shared" si="38"/>
        <v>616</v>
      </c>
      <c r="R221" s="19">
        <f t="shared" si="35"/>
        <v>1539</v>
      </c>
      <c r="S221" s="27">
        <f t="shared" si="34"/>
        <v>9384</v>
      </c>
      <c r="T221" s="21">
        <v>111</v>
      </c>
    </row>
    <row r="222" spans="1:20" s="28" customFormat="1" ht="21" thickBot="1" x14ac:dyDescent="0.35">
      <c r="A222" s="14" t="s">
        <v>560</v>
      </c>
      <c r="B222" s="23" t="s">
        <v>561</v>
      </c>
      <c r="C222" s="24" t="s">
        <v>533</v>
      </c>
      <c r="D222" s="24" t="s">
        <v>553</v>
      </c>
      <c r="E222" s="24" t="s">
        <v>31</v>
      </c>
      <c r="F222" s="25" t="s">
        <v>62</v>
      </c>
      <c r="G222" s="26">
        <v>10000</v>
      </c>
      <c r="H222" s="19">
        <v>0</v>
      </c>
      <c r="I222" s="19">
        <v>25</v>
      </c>
      <c r="J222" s="19">
        <f t="shared" si="30"/>
        <v>287</v>
      </c>
      <c r="K222" s="19">
        <f t="shared" si="31"/>
        <v>710</v>
      </c>
      <c r="L222" s="19">
        <f t="shared" si="36"/>
        <v>120</v>
      </c>
      <c r="M222" s="19">
        <f t="shared" si="32"/>
        <v>304</v>
      </c>
      <c r="N222" s="19">
        <f t="shared" si="33"/>
        <v>709</v>
      </c>
      <c r="O222" s="19">
        <v>1190.1199999999999</v>
      </c>
      <c r="P222" s="19">
        <f t="shared" si="37"/>
        <v>3345.12</v>
      </c>
      <c r="Q222" s="19">
        <f t="shared" si="38"/>
        <v>1806.12</v>
      </c>
      <c r="R222" s="19">
        <f t="shared" si="35"/>
        <v>1539</v>
      </c>
      <c r="S222" s="27">
        <f t="shared" si="34"/>
        <v>8193.8799999999992</v>
      </c>
      <c r="T222" s="21">
        <v>111</v>
      </c>
    </row>
    <row r="223" spans="1:20" s="28" customFormat="1" ht="21" thickBot="1" x14ac:dyDescent="0.35">
      <c r="A223" s="14" t="s">
        <v>562</v>
      </c>
      <c r="B223" s="23" t="s">
        <v>563</v>
      </c>
      <c r="C223" s="24" t="s">
        <v>533</v>
      </c>
      <c r="D223" s="24" t="s">
        <v>553</v>
      </c>
      <c r="E223" s="24" t="s">
        <v>31</v>
      </c>
      <c r="F223" s="25" t="s">
        <v>62</v>
      </c>
      <c r="G223" s="26">
        <v>10000</v>
      </c>
      <c r="H223" s="19">
        <v>0</v>
      </c>
      <c r="I223" s="19">
        <v>25</v>
      </c>
      <c r="J223" s="19">
        <f t="shared" si="30"/>
        <v>287</v>
      </c>
      <c r="K223" s="19">
        <f t="shared" si="31"/>
        <v>710</v>
      </c>
      <c r="L223" s="19">
        <f t="shared" si="36"/>
        <v>120</v>
      </c>
      <c r="M223" s="19">
        <f t="shared" si="32"/>
        <v>304</v>
      </c>
      <c r="N223" s="19">
        <f t="shared" si="33"/>
        <v>709</v>
      </c>
      <c r="O223" s="19">
        <v>0</v>
      </c>
      <c r="P223" s="19">
        <f t="shared" si="37"/>
        <v>2155</v>
      </c>
      <c r="Q223" s="19">
        <f t="shared" si="38"/>
        <v>616</v>
      </c>
      <c r="R223" s="19">
        <f t="shared" si="35"/>
        <v>1539</v>
      </c>
      <c r="S223" s="27">
        <f t="shared" si="34"/>
        <v>9384</v>
      </c>
      <c r="T223" s="21">
        <v>111</v>
      </c>
    </row>
    <row r="224" spans="1:20" s="28" customFormat="1" ht="21" thickBot="1" x14ac:dyDescent="0.35">
      <c r="A224" s="14" t="s">
        <v>564</v>
      </c>
      <c r="B224" s="23" t="s">
        <v>565</v>
      </c>
      <c r="C224" s="24" t="s">
        <v>533</v>
      </c>
      <c r="D224" s="24" t="s">
        <v>400</v>
      </c>
      <c r="E224" s="24" t="s">
        <v>36</v>
      </c>
      <c r="F224" s="25" t="s">
        <v>37</v>
      </c>
      <c r="G224" s="26">
        <v>10000</v>
      </c>
      <c r="H224" s="19">
        <v>0</v>
      </c>
      <c r="I224" s="19">
        <v>25</v>
      </c>
      <c r="J224" s="19">
        <f t="shared" si="30"/>
        <v>287</v>
      </c>
      <c r="K224" s="19">
        <f t="shared" si="31"/>
        <v>710</v>
      </c>
      <c r="L224" s="19">
        <f t="shared" si="36"/>
        <v>120</v>
      </c>
      <c r="M224" s="19">
        <f t="shared" si="32"/>
        <v>304</v>
      </c>
      <c r="N224" s="19">
        <f t="shared" si="33"/>
        <v>709</v>
      </c>
      <c r="O224" s="19">
        <v>0</v>
      </c>
      <c r="P224" s="19">
        <f t="shared" si="37"/>
        <v>2155</v>
      </c>
      <c r="Q224" s="19">
        <f t="shared" si="38"/>
        <v>616</v>
      </c>
      <c r="R224" s="19">
        <f t="shared" si="35"/>
        <v>1539</v>
      </c>
      <c r="S224" s="27">
        <f t="shared" si="34"/>
        <v>9384</v>
      </c>
      <c r="T224" s="21">
        <v>111</v>
      </c>
    </row>
    <row r="225" spans="1:20" s="28" customFormat="1" ht="21" thickBot="1" x14ac:dyDescent="0.35">
      <c r="A225" s="14" t="s">
        <v>566</v>
      </c>
      <c r="B225" s="23" t="s">
        <v>567</v>
      </c>
      <c r="C225" s="24" t="s">
        <v>533</v>
      </c>
      <c r="D225" s="24" t="s">
        <v>553</v>
      </c>
      <c r="E225" s="24" t="s">
        <v>31</v>
      </c>
      <c r="F225" s="25" t="s">
        <v>62</v>
      </c>
      <c r="G225" s="26">
        <v>10000</v>
      </c>
      <c r="H225" s="19">
        <v>0</v>
      </c>
      <c r="I225" s="19">
        <v>25</v>
      </c>
      <c r="J225" s="19">
        <f t="shared" si="30"/>
        <v>287</v>
      </c>
      <c r="K225" s="19">
        <f t="shared" si="31"/>
        <v>710</v>
      </c>
      <c r="L225" s="19">
        <f t="shared" si="36"/>
        <v>120</v>
      </c>
      <c r="M225" s="19">
        <f t="shared" si="32"/>
        <v>304</v>
      </c>
      <c r="N225" s="19">
        <f t="shared" si="33"/>
        <v>709</v>
      </c>
      <c r="O225" s="19">
        <v>0</v>
      </c>
      <c r="P225" s="19">
        <f t="shared" si="37"/>
        <v>2155</v>
      </c>
      <c r="Q225" s="19">
        <f t="shared" si="38"/>
        <v>616</v>
      </c>
      <c r="R225" s="19">
        <f t="shared" si="35"/>
        <v>1539</v>
      </c>
      <c r="S225" s="27">
        <f t="shared" si="34"/>
        <v>9384</v>
      </c>
      <c r="T225" s="21">
        <v>111</v>
      </c>
    </row>
    <row r="226" spans="1:20" s="28" customFormat="1" ht="21" thickBot="1" x14ac:dyDescent="0.35">
      <c r="A226" s="14" t="s">
        <v>568</v>
      </c>
      <c r="B226" s="23" t="s">
        <v>569</v>
      </c>
      <c r="C226" s="24" t="s">
        <v>533</v>
      </c>
      <c r="D226" s="24" t="s">
        <v>483</v>
      </c>
      <c r="E226" s="24" t="s">
        <v>31</v>
      </c>
      <c r="F226" s="25" t="s">
        <v>37</v>
      </c>
      <c r="G226" s="26">
        <v>10000</v>
      </c>
      <c r="H226" s="19">
        <v>0</v>
      </c>
      <c r="I226" s="19">
        <v>25</v>
      </c>
      <c r="J226" s="19">
        <f t="shared" si="30"/>
        <v>287</v>
      </c>
      <c r="K226" s="19">
        <f t="shared" si="31"/>
        <v>710</v>
      </c>
      <c r="L226" s="19">
        <f t="shared" si="36"/>
        <v>120</v>
      </c>
      <c r="M226" s="19">
        <f t="shared" si="32"/>
        <v>304</v>
      </c>
      <c r="N226" s="19">
        <f t="shared" si="33"/>
        <v>709</v>
      </c>
      <c r="O226" s="19">
        <v>0</v>
      </c>
      <c r="P226" s="19">
        <f t="shared" si="37"/>
        <v>2155</v>
      </c>
      <c r="Q226" s="19">
        <f t="shared" si="38"/>
        <v>616</v>
      </c>
      <c r="R226" s="19">
        <f t="shared" si="35"/>
        <v>1539</v>
      </c>
      <c r="S226" s="27">
        <f t="shared" si="34"/>
        <v>9384</v>
      </c>
      <c r="T226" s="21">
        <v>111</v>
      </c>
    </row>
    <row r="227" spans="1:20" s="28" customFormat="1" ht="21" thickBot="1" x14ac:dyDescent="0.35">
      <c r="A227" s="14" t="s">
        <v>570</v>
      </c>
      <c r="B227" s="23" t="s">
        <v>571</v>
      </c>
      <c r="C227" s="24" t="s">
        <v>533</v>
      </c>
      <c r="D227" s="24" t="s">
        <v>553</v>
      </c>
      <c r="E227" s="24" t="s">
        <v>31</v>
      </c>
      <c r="F227" s="25" t="s">
        <v>62</v>
      </c>
      <c r="G227" s="26">
        <v>10000</v>
      </c>
      <c r="H227" s="19">
        <v>0</v>
      </c>
      <c r="I227" s="19">
        <v>25</v>
      </c>
      <c r="J227" s="19">
        <f t="shared" si="30"/>
        <v>287</v>
      </c>
      <c r="K227" s="19">
        <f t="shared" si="31"/>
        <v>710</v>
      </c>
      <c r="L227" s="19">
        <f t="shared" si="36"/>
        <v>120</v>
      </c>
      <c r="M227" s="19">
        <f t="shared" si="32"/>
        <v>304</v>
      </c>
      <c r="N227" s="19">
        <f t="shared" si="33"/>
        <v>709</v>
      </c>
      <c r="O227" s="19">
        <v>0</v>
      </c>
      <c r="P227" s="19">
        <f t="shared" si="37"/>
        <v>2155</v>
      </c>
      <c r="Q227" s="19">
        <f t="shared" si="38"/>
        <v>616</v>
      </c>
      <c r="R227" s="19">
        <f t="shared" si="35"/>
        <v>1539</v>
      </c>
      <c r="S227" s="27">
        <f t="shared" si="34"/>
        <v>9384</v>
      </c>
      <c r="T227" s="21">
        <v>111</v>
      </c>
    </row>
    <row r="228" spans="1:20" s="28" customFormat="1" ht="21" thickBot="1" x14ac:dyDescent="0.35">
      <c r="A228" s="14" t="s">
        <v>572</v>
      </c>
      <c r="B228" s="23" t="s">
        <v>573</v>
      </c>
      <c r="C228" s="24" t="s">
        <v>533</v>
      </c>
      <c r="D228" s="24" t="s">
        <v>170</v>
      </c>
      <c r="E228" s="24" t="s">
        <v>36</v>
      </c>
      <c r="F228" s="25" t="s">
        <v>37</v>
      </c>
      <c r="G228" s="26">
        <v>10000</v>
      </c>
      <c r="H228" s="19">
        <v>0</v>
      </c>
      <c r="I228" s="19">
        <v>25</v>
      </c>
      <c r="J228" s="19">
        <f t="shared" si="30"/>
        <v>287</v>
      </c>
      <c r="K228" s="19">
        <f t="shared" si="31"/>
        <v>710</v>
      </c>
      <c r="L228" s="19">
        <f t="shared" si="36"/>
        <v>120</v>
      </c>
      <c r="M228" s="19">
        <f t="shared" si="32"/>
        <v>304</v>
      </c>
      <c r="N228" s="19">
        <f t="shared" si="33"/>
        <v>709</v>
      </c>
      <c r="O228" s="19">
        <v>0</v>
      </c>
      <c r="P228" s="19">
        <f t="shared" si="37"/>
        <v>2155</v>
      </c>
      <c r="Q228" s="19">
        <f t="shared" si="38"/>
        <v>616</v>
      </c>
      <c r="R228" s="19">
        <f t="shared" si="35"/>
        <v>1539</v>
      </c>
      <c r="S228" s="27">
        <f t="shared" si="34"/>
        <v>9384</v>
      </c>
      <c r="T228" s="21">
        <v>111</v>
      </c>
    </row>
    <row r="229" spans="1:20" s="28" customFormat="1" ht="21" thickBot="1" x14ac:dyDescent="0.35">
      <c r="A229" s="14" t="s">
        <v>574</v>
      </c>
      <c r="B229" s="23" t="s">
        <v>575</v>
      </c>
      <c r="C229" s="24" t="s">
        <v>533</v>
      </c>
      <c r="D229" s="24" t="s">
        <v>483</v>
      </c>
      <c r="E229" s="24" t="s">
        <v>31</v>
      </c>
      <c r="F229" s="25" t="s">
        <v>37</v>
      </c>
      <c r="G229" s="26">
        <v>10000</v>
      </c>
      <c r="H229" s="19">
        <v>0</v>
      </c>
      <c r="I229" s="19">
        <v>25</v>
      </c>
      <c r="J229" s="19">
        <f t="shared" si="30"/>
        <v>287</v>
      </c>
      <c r="K229" s="19">
        <f t="shared" si="31"/>
        <v>710</v>
      </c>
      <c r="L229" s="19">
        <f t="shared" si="36"/>
        <v>120</v>
      </c>
      <c r="M229" s="19">
        <f t="shared" si="32"/>
        <v>304</v>
      </c>
      <c r="N229" s="19">
        <f t="shared" si="33"/>
        <v>709</v>
      </c>
      <c r="O229" s="19">
        <v>0</v>
      </c>
      <c r="P229" s="19">
        <f t="shared" si="37"/>
        <v>2155</v>
      </c>
      <c r="Q229" s="19">
        <f t="shared" si="38"/>
        <v>616</v>
      </c>
      <c r="R229" s="19">
        <f t="shared" si="35"/>
        <v>1539</v>
      </c>
      <c r="S229" s="27">
        <f t="shared" si="34"/>
        <v>9384</v>
      </c>
      <c r="T229" s="21">
        <v>111</v>
      </c>
    </row>
    <row r="230" spans="1:20" s="28" customFormat="1" ht="21" thickBot="1" x14ac:dyDescent="0.35">
      <c r="A230" s="14" t="s">
        <v>576</v>
      </c>
      <c r="B230" s="23" t="s">
        <v>577</v>
      </c>
      <c r="C230" s="24" t="s">
        <v>533</v>
      </c>
      <c r="D230" s="24" t="s">
        <v>480</v>
      </c>
      <c r="E230" s="24" t="s">
        <v>31</v>
      </c>
      <c r="F230" s="25" t="s">
        <v>37</v>
      </c>
      <c r="G230" s="26">
        <v>25000</v>
      </c>
      <c r="H230" s="19">
        <v>0</v>
      </c>
      <c r="I230" s="19">
        <v>25</v>
      </c>
      <c r="J230" s="19">
        <f t="shared" si="30"/>
        <v>717.5</v>
      </c>
      <c r="K230" s="19">
        <f t="shared" si="31"/>
        <v>1775</v>
      </c>
      <c r="L230" s="19">
        <f t="shared" si="36"/>
        <v>300</v>
      </c>
      <c r="M230" s="19">
        <f t="shared" si="32"/>
        <v>760</v>
      </c>
      <c r="N230" s="19">
        <f t="shared" si="33"/>
        <v>1772.5000000000002</v>
      </c>
      <c r="O230" s="19">
        <v>0</v>
      </c>
      <c r="P230" s="19">
        <f t="shared" si="37"/>
        <v>5350</v>
      </c>
      <c r="Q230" s="19">
        <f t="shared" si="38"/>
        <v>1502.5</v>
      </c>
      <c r="R230" s="19">
        <f t="shared" si="35"/>
        <v>3847.5</v>
      </c>
      <c r="S230" s="27">
        <f t="shared" si="34"/>
        <v>23497.5</v>
      </c>
      <c r="T230" s="21">
        <v>111</v>
      </c>
    </row>
    <row r="231" spans="1:20" s="28" customFormat="1" ht="21" thickBot="1" x14ac:dyDescent="0.35">
      <c r="A231" s="14" t="s">
        <v>578</v>
      </c>
      <c r="B231" s="23" t="s">
        <v>579</v>
      </c>
      <c r="C231" s="24" t="s">
        <v>580</v>
      </c>
      <c r="D231" s="24" t="s">
        <v>516</v>
      </c>
      <c r="E231" s="24" t="s">
        <v>31</v>
      </c>
      <c r="F231" s="25" t="s">
        <v>62</v>
      </c>
      <c r="G231" s="26">
        <v>31500</v>
      </c>
      <c r="H231" s="19">
        <v>0</v>
      </c>
      <c r="I231" s="19">
        <v>25</v>
      </c>
      <c r="J231" s="19">
        <f t="shared" si="30"/>
        <v>904.05</v>
      </c>
      <c r="K231" s="19">
        <f t="shared" si="31"/>
        <v>2236.5</v>
      </c>
      <c r="L231" s="19">
        <f t="shared" si="36"/>
        <v>378</v>
      </c>
      <c r="M231" s="19">
        <f t="shared" si="32"/>
        <v>957.6</v>
      </c>
      <c r="N231" s="19">
        <f t="shared" si="33"/>
        <v>2233.3500000000004</v>
      </c>
      <c r="O231" s="19">
        <v>0</v>
      </c>
      <c r="P231" s="19">
        <f t="shared" si="37"/>
        <v>6734.5000000000009</v>
      </c>
      <c r="Q231" s="19">
        <f t="shared" si="38"/>
        <v>1886.65</v>
      </c>
      <c r="R231" s="19">
        <f t="shared" si="35"/>
        <v>4847.8500000000004</v>
      </c>
      <c r="S231" s="27">
        <f t="shared" si="34"/>
        <v>29613.35</v>
      </c>
      <c r="T231" s="21">
        <v>111</v>
      </c>
    </row>
    <row r="232" spans="1:20" s="28" customFormat="1" ht="21" thickBot="1" x14ac:dyDescent="0.35">
      <c r="A232" s="14" t="s">
        <v>581</v>
      </c>
      <c r="B232" s="23" t="s">
        <v>582</v>
      </c>
      <c r="C232" s="24" t="s">
        <v>580</v>
      </c>
      <c r="D232" s="24" t="s">
        <v>233</v>
      </c>
      <c r="E232" s="24" t="s">
        <v>31</v>
      </c>
      <c r="F232" s="25" t="s">
        <v>37</v>
      </c>
      <c r="G232" s="26">
        <v>10000</v>
      </c>
      <c r="H232" s="19">
        <v>0</v>
      </c>
      <c r="I232" s="19">
        <v>25</v>
      </c>
      <c r="J232" s="19">
        <f t="shared" si="30"/>
        <v>287</v>
      </c>
      <c r="K232" s="19">
        <f t="shared" si="31"/>
        <v>710</v>
      </c>
      <c r="L232" s="19">
        <f t="shared" si="36"/>
        <v>120</v>
      </c>
      <c r="M232" s="19">
        <f t="shared" si="32"/>
        <v>304</v>
      </c>
      <c r="N232" s="19">
        <f t="shared" si="33"/>
        <v>709</v>
      </c>
      <c r="O232" s="19">
        <v>0</v>
      </c>
      <c r="P232" s="19">
        <f t="shared" si="37"/>
        <v>2155</v>
      </c>
      <c r="Q232" s="19">
        <f t="shared" si="38"/>
        <v>616</v>
      </c>
      <c r="R232" s="19">
        <f t="shared" si="35"/>
        <v>1539</v>
      </c>
      <c r="S232" s="27">
        <f t="shared" si="34"/>
        <v>9384</v>
      </c>
      <c r="T232" s="21">
        <v>111</v>
      </c>
    </row>
    <row r="233" spans="1:20" s="28" customFormat="1" ht="21" thickBot="1" x14ac:dyDescent="0.35">
      <c r="A233" s="14" t="s">
        <v>583</v>
      </c>
      <c r="B233" s="23" t="s">
        <v>584</v>
      </c>
      <c r="C233" s="24" t="s">
        <v>580</v>
      </c>
      <c r="D233" s="24" t="s">
        <v>585</v>
      </c>
      <c r="E233" s="24" t="s">
        <v>31</v>
      </c>
      <c r="F233" s="25" t="s">
        <v>37</v>
      </c>
      <c r="G233" s="26">
        <v>22000</v>
      </c>
      <c r="H233" s="19">
        <v>0</v>
      </c>
      <c r="I233" s="19">
        <v>25</v>
      </c>
      <c r="J233" s="19">
        <f t="shared" si="30"/>
        <v>631.4</v>
      </c>
      <c r="K233" s="19">
        <f t="shared" si="31"/>
        <v>1562</v>
      </c>
      <c r="L233" s="19">
        <f t="shared" si="36"/>
        <v>264</v>
      </c>
      <c r="M233" s="19">
        <f t="shared" si="32"/>
        <v>668.8</v>
      </c>
      <c r="N233" s="19">
        <f t="shared" si="33"/>
        <v>1559.8000000000002</v>
      </c>
      <c r="O233" s="19">
        <v>0</v>
      </c>
      <c r="P233" s="19">
        <f t="shared" si="37"/>
        <v>4711</v>
      </c>
      <c r="Q233" s="19">
        <f t="shared" si="38"/>
        <v>1325.2</v>
      </c>
      <c r="R233" s="19">
        <f t="shared" si="35"/>
        <v>3385.8</v>
      </c>
      <c r="S233" s="27">
        <f t="shared" si="34"/>
        <v>20674.8</v>
      </c>
      <c r="T233" s="21">
        <v>111</v>
      </c>
    </row>
    <row r="234" spans="1:20" s="28" customFormat="1" ht="21" thickBot="1" x14ac:dyDescent="0.35">
      <c r="A234" s="14" t="s">
        <v>586</v>
      </c>
      <c r="B234" s="23" t="s">
        <v>587</v>
      </c>
      <c r="C234" s="24" t="s">
        <v>580</v>
      </c>
      <c r="D234" s="24" t="s">
        <v>483</v>
      </c>
      <c r="E234" s="24" t="s">
        <v>31</v>
      </c>
      <c r="F234" s="25" t="s">
        <v>37</v>
      </c>
      <c r="G234" s="26">
        <v>10000</v>
      </c>
      <c r="H234" s="19">
        <v>0</v>
      </c>
      <c r="I234" s="19">
        <v>25</v>
      </c>
      <c r="J234" s="19">
        <f t="shared" si="30"/>
        <v>287</v>
      </c>
      <c r="K234" s="19">
        <f t="shared" si="31"/>
        <v>710</v>
      </c>
      <c r="L234" s="19">
        <f t="shared" si="36"/>
        <v>120</v>
      </c>
      <c r="M234" s="19">
        <f t="shared" si="32"/>
        <v>304</v>
      </c>
      <c r="N234" s="19">
        <f t="shared" si="33"/>
        <v>709</v>
      </c>
      <c r="O234" s="19">
        <v>0</v>
      </c>
      <c r="P234" s="19">
        <f t="shared" si="37"/>
        <v>2155</v>
      </c>
      <c r="Q234" s="19">
        <f t="shared" si="38"/>
        <v>616</v>
      </c>
      <c r="R234" s="19">
        <f t="shared" si="35"/>
        <v>1539</v>
      </c>
      <c r="S234" s="27">
        <f t="shared" si="34"/>
        <v>9384</v>
      </c>
      <c r="T234" s="21">
        <v>111</v>
      </c>
    </row>
    <row r="235" spans="1:20" s="28" customFormat="1" ht="21" thickBot="1" x14ac:dyDescent="0.35">
      <c r="A235" s="14" t="s">
        <v>588</v>
      </c>
      <c r="B235" s="23" t="s">
        <v>589</v>
      </c>
      <c r="C235" s="24" t="s">
        <v>580</v>
      </c>
      <c r="D235" s="24" t="s">
        <v>55</v>
      </c>
      <c r="E235" s="24" t="s">
        <v>36</v>
      </c>
      <c r="F235" s="25" t="s">
        <v>37</v>
      </c>
      <c r="G235" s="26">
        <v>10000</v>
      </c>
      <c r="H235" s="19">
        <v>0</v>
      </c>
      <c r="I235" s="19">
        <v>25</v>
      </c>
      <c r="J235" s="19">
        <f t="shared" si="30"/>
        <v>287</v>
      </c>
      <c r="K235" s="19">
        <f t="shared" si="31"/>
        <v>710</v>
      </c>
      <c r="L235" s="19">
        <f t="shared" si="36"/>
        <v>120</v>
      </c>
      <c r="M235" s="19">
        <f t="shared" si="32"/>
        <v>304</v>
      </c>
      <c r="N235" s="19">
        <f t="shared" si="33"/>
        <v>709</v>
      </c>
      <c r="O235" s="19">
        <v>0</v>
      </c>
      <c r="P235" s="19">
        <f t="shared" si="37"/>
        <v>2155</v>
      </c>
      <c r="Q235" s="19">
        <f t="shared" si="38"/>
        <v>616</v>
      </c>
      <c r="R235" s="19">
        <f t="shared" si="35"/>
        <v>1539</v>
      </c>
      <c r="S235" s="27">
        <f t="shared" si="34"/>
        <v>9384</v>
      </c>
      <c r="T235" s="21">
        <v>111</v>
      </c>
    </row>
    <row r="236" spans="1:20" s="28" customFormat="1" ht="21" thickBot="1" x14ac:dyDescent="0.35">
      <c r="A236" s="14" t="s">
        <v>590</v>
      </c>
      <c r="B236" s="23" t="s">
        <v>591</v>
      </c>
      <c r="C236" s="24" t="s">
        <v>580</v>
      </c>
      <c r="D236" s="24" t="s">
        <v>553</v>
      </c>
      <c r="E236" s="24" t="s">
        <v>31</v>
      </c>
      <c r="F236" s="25" t="s">
        <v>62</v>
      </c>
      <c r="G236" s="26">
        <v>10000</v>
      </c>
      <c r="H236" s="19">
        <v>0</v>
      </c>
      <c r="I236" s="19">
        <v>25</v>
      </c>
      <c r="J236" s="19">
        <f t="shared" si="30"/>
        <v>287</v>
      </c>
      <c r="K236" s="19">
        <f t="shared" si="31"/>
        <v>710</v>
      </c>
      <c r="L236" s="19">
        <f t="shared" si="36"/>
        <v>120</v>
      </c>
      <c r="M236" s="19">
        <f t="shared" si="32"/>
        <v>304</v>
      </c>
      <c r="N236" s="19">
        <f t="shared" si="33"/>
        <v>709</v>
      </c>
      <c r="O236" s="19">
        <v>0</v>
      </c>
      <c r="P236" s="19">
        <f t="shared" si="37"/>
        <v>2155</v>
      </c>
      <c r="Q236" s="19">
        <f t="shared" si="38"/>
        <v>616</v>
      </c>
      <c r="R236" s="19">
        <f t="shared" si="35"/>
        <v>1539</v>
      </c>
      <c r="S236" s="27">
        <f t="shared" si="34"/>
        <v>9384</v>
      </c>
      <c r="T236" s="21">
        <v>111</v>
      </c>
    </row>
    <row r="237" spans="1:20" s="28" customFormat="1" ht="21" thickBot="1" x14ac:dyDescent="0.35">
      <c r="A237" s="14" t="s">
        <v>592</v>
      </c>
      <c r="B237" s="23" t="s">
        <v>593</v>
      </c>
      <c r="C237" s="24" t="s">
        <v>580</v>
      </c>
      <c r="D237" s="24" t="s">
        <v>233</v>
      </c>
      <c r="E237" s="24" t="s">
        <v>31</v>
      </c>
      <c r="F237" s="25" t="s">
        <v>37</v>
      </c>
      <c r="G237" s="26">
        <v>10000</v>
      </c>
      <c r="H237" s="19">
        <v>0</v>
      </c>
      <c r="I237" s="19">
        <v>25</v>
      </c>
      <c r="J237" s="19">
        <f t="shared" si="30"/>
        <v>287</v>
      </c>
      <c r="K237" s="19">
        <f t="shared" si="31"/>
        <v>710</v>
      </c>
      <c r="L237" s="19">
        <f t="shared" si="36"/>
        <v>120</v>
      </c>
      <c r="M237" s="19">
        <f t="shared" si="32"/>
        <v>304</v>
      </c>
      <c r="N237" s="19">
        <f t="shared" si="33"/>
        <v>709</v>
      </c>
      <c r="O237" s="19">
        <v>0</v>
      </c>
      <c r="P237" s="19">
        <f t="shared" si="37"/>
        <v>2155</v>
      </c>
      <c r="Q237" s="19">
        <f t="shared" si="38"/>
        <v>616</v>
      </c>
      <c r="R237" s="19">
        <f t="shared" si="35"/>
        <v>1539</v>
      </c>
      <c r="S237" s="27">
        <f t="shared" si="34"/>
        <v>9384</v>
      </c>
      <c r="T237" s="21">
        <v>111</v>
      </c>
    </row>
    <row r="238" spans="1:20" s="28" customFormat="1" ht="21" thickBot="1" x14ac:dyDescent="0.35">
      <c r="A238" s="14" t="s">
        <v>594</v>
      </c>
      <c r="B238" s="23" t="s">
        <v>595</v>
      </c>
      <c r="C238" s="24" t="s">
        <v>580</v>
      </c>
      <c r="D238" s="24" t="s">
        <v>483</v>
      </c>
      <c r="E238" s="24" t="s">
        <v>31</v>
      </c>
      <c r="F238" s="25" t="s">
        <v>37</v>
      </c>
      <c r="G238" s="26">
        <v>10000</v>
      </c>
      <c r="H238" s="19">
        <v>0</v>
      </c>
      <c r="I238" s="19">
        <v>25</v>
      </c>
      <c r="J238" s="19">
        <f t="shared" si="30"/>
        <v>287</v>
      </c>
      <c r="K238" s="19">
        <f t="shared" si="31"/>
        <v>710</v>
      </c>
      <c r="L238" s="19">
        <f t="shared" si="36"/>
        <v>120</v>
      </c>
      <c r="M238" s="19">
        <f t="shared" si="32"/>
        <v>304</v>
      </c>
      <c r="N238" s="19">
        <f t="shared" si="33"/>
        <v>709</v>
      </c>
      <c r="O238" s="19">
        <v>0</v>
      </c>
      <c r="P238" s="19">
        <f t="shared" si="37"/>
        <v>2155</v>
      </c>
      <c r="Q238" s="19">
        <f t="shared" si="38"/>
        <v>616</v>
      </c>
      <c r="R238" s="19">
        <f t="shared" si="35"/>
        <v>1539</v>
      </c>
      <c r="S238" s="27">
        <f t="shared" si="34"/>
        <v>9384</v>
      </c>
      <c r="T238" s="21">
        <v>111</v>
      </c>
    </row>
    <row r="239" spans="1:20" s="28" customFormat="1" ht="21" thickBot="1" x14ac:dyDescent="0.35">
      <c r="A239" s="14" t="s">
        <v>596</v>
      </c>
      <c r="B239" s="23" t="s">
        <v>597</v>
      </c>
      <c r="C239" s="24" t="s">
        <v>580</v>
      </c>
      <c r="D239" s="24" t="s">
        <v>400</v>
      </c>
      <c r="E239" s="24" t="s">
        <v>36</v>
      </c>
      <c r="F239" s="25" t="s">
        <v>37</v>
      </c>
      <c r="G239" s="26">
        <v>10000</v>
      </c>
      <c r="H239" s="19">
        <v>0</v>
      </c>
      <c r="I239" s="19">
        <v>25</v>
      </c>
      <c r="J239" s="19">
        <f t="shared" si="30"/>
        <v>287</v>
      </c>
      <c r="K239" s="19">
        <f t="shared" si="31"/>
        <v>710</v>
      </c>
      <c r="L239" s="19">
        <f t="shared" si="36"/>
        <v>120</v>
      </c>
      <c r="M239" s="19">
        <f t="shared" si="32"/>
        <v>304</v>
      </c>
      <c r="N239" s="19">
        <f t="shared" si="33"/>
        <v>709</v>
      </c>
      <c r="O239" s="19">
        <v>0</v>
      </c>
      <c r="P239" s="19">
        <f t="shared" si="37"/>
        <v>2155</v>
      </c>
      <c r="Q239" s="19">
        <f t="shared" si="38"/>
        <v>616</v>
      </c>
      <c r="R239" s="19">
        <f t="shared" si="35"/>
        <v>1539</v>
      </c>
      <c r="S239" s="27">
        <f t="shared" si="34"/>
        <v>9384</v>
      </c>
      <c r="T239" s="21">
        <v>111</v>
      </c>
    </row>
    <row r="240" spans="1:20" s="28" customFormat="1" ht="21" thickBot="1" x14ac:dyDescent="0.35">
      <c r="A240" s="14" t="s">
        <v>598</v>
      </c>
      <c r="B240" s="23" t="s">
        <v>599</v>
      </c>
      <c r="C240" s="24" t="s">
        <v>580</v>
      </c>
      <c r="D240" s="24" t="s">
        <v>233</v>
      </c>
      <c r="E240" s="24" t="s">
        <v>36</v>
      </c>
      <c r="F240" s="25" t="s">
        <v>37</v>
      </c>
      <c r="G240" s="26">
        <v>10000</v>
      </c>
      <c r="H240" s="19">
        <v>0</v>
      </c>
      <c r="I240" s="19">
        <v>25</v>
      </c>
      <c r="J240" s="19">
        <f t="shared" si="30"/>
        <v>287</v>
      </c>
      <c r="K240" s="19">
        <f t="shared" si="31"/>
        <v>710</v>
      </c>
      <c r="L240" s="19">
        <f t="shared" si="36"/>
        <v>120</v>
      </c>
      <c r="M240" s="19">
        <f t="shared" si="32"/>
        <v>304</v>
      </c>
      <c r="N240" s="19">
        <f t="shared" si="33"/>
        <v>709</v>
      </c>
      <c r="O240" s="19">
        <v>0</v>
      </c>
      <c r="P240" s="19">
        <f t="shared" si="37"/>
        <v>2155</v>
      </c>
      <c r="Q240" s="19">
        <f t="shared" si="38"/>
        <v>616</v>
      </c>
      <c r="R240" s="19">
        <f t="shared" si="35"/>
        <v>1539</v>
      </c>
      <c r="S240" s="27">
        <f t="shared" si="34"/>
        <v>9384</v>
      </c>
      <c r="T240" s="21">
        <v>111</v>
      </c>
    </row>
    <row r="241" spans="1:20" s="28" customFormat="1" ht="21" thickBot="1" x14ac:dyDescent="0.35">
      <c r="A241" s="14" t="s">
        <v>600</v>
      </c>
      <c r="B241" s="23" t="s">
        <v>601</v>
      </c>
      <c r="C241" s="24" t="s">
        <v>580</v>
      </c>
      <c r="D241" s="24" t="s">
        <v>602</v>
      </c>
      <c r="E241" s="24" t="s">
        <v>31</v>
      </c>
      <c r="F241" s="25" t="s">
        <v>37</v>
      </c>
      <c r="G241" s="26">
        <v>10000</v>
      </c>
      <c r="H241" s="19">
        <v>0</v>
      </c>
      <c r="I241" s="19">
        <v>25</v>
      </c>
      <c r="J241" s="19">
        <f t="shared" si="30"/>
        <v>287</v>
      </c>
      <c r="K241" s="19">
        <f t="shared" si="31"/>
        <v>710</v>
      </c>
      <c r="L241" s="19">
        <f t="shared" si="36"/>
        <v>120</v>
      </c>
      <c r="M241" s="19">
        <f t="shared" si="32"/>
        <v>304</v>
      </c>
      <c r="N241" s="19">
        <f t="shared" si="33"/>
        <v>709</v>
      </c>
      <c r="O241" s="19">
        <v>0</v>
      </c>
      <c r="P241" s="19">
        <f t="shared" si="37"/>
        <v>2155</v>
      </c>
      <c r="Q241" s="19">
        <f t="shared" si="38"/>
        <v>616</v>
      </c>
      <c r="R241" s="19">
        <f t="shared" si="35"/>
        <v>1539</v>
      </c>
      <c r="S241" s="27">
        <f t="shared" si="34"/>
        <v>9384</v>
      </c>
      <c r="T241" s="21">
        <v>111</v>
      </c>
    </row>
    <row r="242" spans="1:20" s="28" customFormat="1" ht="21" thickBot="1" x14ac:dyDescent="0.35">
      <c r="A242" s="14" t="s">
        <v>603</v>
      </c>
      <c r="B242" s="23" t="s">
        <v>604</v>
      </c>
      <c r="C242" s="24" t="s">
        <v>605</v>
      </c>
      <c r="D242" s="24" t="s">
        <v>516</v>
      </c>
      <c r="E242" s="24" t="s">
        <v>31</v>
      </c>
      <c r="F242" s="25" t="s">
        <v>62</v>
      </c>
      <c r="G242" s="26">
        <v>31500</v>
      </c>
      <c r="H242" s="19">
        <v>0</v>
      </c>
      <c r="I242" s="19">
        <v>25</v>
      </c>
      <c r="J242" s="19">
        <f t="shared" si="30"/>
        <v>904.05</v>
      </c>
      <c r="K242" s="19">
        <f t="shared" si="31"/>
        <v>2236.5</v>
      </c>
      <c r="L242" s="19">
        <f t="shared" si="36"/>
        <v>378</v>
      </c>
      <c r="M242" s="19">
        <f t="shared" si="32"/>
        <v>957.6</v>
      </c>
      <c r="N242" s="19">
        <f t="shared" si="33"/>
        <v>2233.3500000000004</v>
      </c>
      <c r="O242" s="19">
        <v>0</v>
      </c>
      <c r="P242" s="19">
        <f t="shared" si="37"/>
        <v>6734.5000000000009</v>
      </c>
      <c r="Q242" s="19">
        <f t="shared" si="38"/>
        <v>1886.65</v>
      </c>
      <c r="R242" s="19">
        <f t="shared" si="35"/>
        <v>4847.8500000000004</v>
      </c>
      <c r="S242" s="27">
        <f t="shared" si="34"/>
        <v>29613.35</v>
      </c>
      <c r="T242" s="21">
        <v>111</v>
      </c>
    </row>
    <row r="243" spans="1:20" s="28" customFormat="1" ht="21" thickBot="1" x14ac:dyDescent="0.35">
      <c r="A243" s="14" t="s">
        <v>606</v>
      </c>
      <c r="B243" s="23" t="s">
        <v>607</v>
      </c>
      <c r="C243" s="24" t="s">
        <v>605</v>
      </c>
      <c r="D243" s="24" t="s">
        <v>170</v>
      </c>
      <c r="E243" s="24" t="s">
        <v>31</v>
      </c>
      <c r="F243" s="25" t="s">
        <v>37</v>
      </c>
      <c r="G243" s="26">
        <v>10000</v>
      </c>
      <c r="H243" s="19">
        <v>0</v>
      </c>
      <c r="I243" s="19">
        <v>25</v>
      </c>
      <c r="J243" s="19">
        <f t="shared" si="30"/>
        <v>287</v>
      </c>
      <c r="K243" s="19">
        <f t="shared" si="31"/>
        <v>710</v>
      </c>
      <c r="L243" s="19">
        <f t="shared" si="36"/>
        <v>120</v>
      </c>
      <c r="M243" s="19">
        <f t="shared" si="32"/>
        <v>304</v>
      </c>
      <c r="N243" s="19">
        <f t="shared" si="33"/>
        <v>709</v>
      </c>
      <c r="O243" s="19">
        <v>0</v>
      </c>
      <c r="P243" s="19">
        <f t="shared" si="37"/>
        <v>2155</v>
      </c>
      <c r="Q243" s="19">
        <f t="shared" si="38"/>
        <v>616</v>
      </c>
      <c r="R243" s="19">
        <f t="shared" si="35"/>
        <v>1539</v>
      </c>
      <c r="S243" s="27">
        <f t="shared" si="34"/>
        <v>9384</v>
      </c>
      <c r="T243" s="21">
        <v>111</v>
      </c>
    </row>
    <row r="244" spans="1:20" s="28" customFormat="1" ht="21" thickBot="1" x14ac:dyDescent="0.35">
      <c r="A244" s="14" t="s">
        <v>608</v>
      </c>
      <c r="B244" s="23" t="s">
        <v>609</v>
      </c>
      <c r="C244" s="24" t="s">
        <v>605</v>
      </c>
      <c r="D244" s="24" t="s">
        <v>55</v>
      </c>
      <c r="E244" s="24" t="s">
        <v>36</v>
      </c>
      <c r="F244" s="25" t="s">
        <v>37</v>
      </c>
      <c r="G244" s="26">
        <v>10000</v>
      </c>
      <c r="H244" s="19">
        <v>0</v>
      </c>
      <c r="I244" s="19">
        <v>25</v>
      </c>
      <c r="J244" s="19">
        <f t="shared" si="30"/>
        <v>287</v>
      </c>
      <c r="K244" s="19">
        <f t="shared" si="31"/>
        <v>710</v>
      </c>
      <c r="L244" s="19">
        <f t="shared" si="36"/>
        <v>120</v>
      </c>
      <c r="M244" s="19">
        <f t="shared" si="32"/>
        <v>304</v>
      </c>
      <c r="N244" s="19">
        <f t="shared" si="33"/>
        <v>709</v>
      </c>
      <c r="O244" s="19">
        <v>0</v>
      </c>
      <c r="P244" s="19">
        <f t="shared" si="37"/>
        <v>2155</v>
      </c>
      <c r="Q244" s="19">
        <f t="shared" si="38"/>
        <v>616</v>
      </c>
      <c r="R244" s="19">
        <f t="shared" si="35"/>
        <v>1539</v>
      </c>
      <c r="S244" s="27">
        <f t="shared" si="34"/>
        <v>9384</v>
      </c>
      <c r="T244" s="21">
        <v>111</v>
      </c>
    </row>
    <row r="245" spans="1:20" s="28" customFormat="1" ht="21" thickBot="1" x14ac:dyDescent="0.35">
      <c r="A245" s="14" t="s">
        <v>610</v>
      </c>
      <c r="B245" s="23" t="s">
        <v>611</v>
      </c>
      <c r="C245" s="24" t="s">
        <v>612</v>
      </c>
      <c r="D245" s="24" t="s">
        <v>170</v>
      </c>
      <c r="E245" s="24" t="s">
        <v>31</v>
      </c>
      <c r="F245" s="25" t="s">
        <v>37</v>
      </c>
      <c r="G245" s="26">
        <v>10000</v>
      </c>
      <c r="H245" s="19">
        <v>0</v>
      </c>
      <c r="I245" s="19">
        <v>25</v>
      </c>
      <c r="J245" s="19">
        <f t="shared" si="30"/>
        <v>287</v>
      </c>
      <c r="K245" s="19">
        <f t="shared" si="31"/>
        <v>710</v>
      </c>
      <c r="L245" s="19">
        <f t="shared" si="36"/>
        <v>120</v>
      </c>
      <c r="M245" s="19">
        <f t="shared" si="32"/>
        <v>304</v>
      </c>
      <c r="N245" s="19">
        <f t="shared" si="33"/>
        <v>709</v>
      </c>
      <c r="O245" s="19">
        <v>0</v>
      </c>
      <c r="P245" s="19">
        <f t="shared" si="37"/>
        <v>2155</v>
      </c>
      <c r="Q245" s="19">
        <f t="shared" si="38"/>
        <v>616</v>
      </c>
      <c r="R245" s="19">
        <f t="shared" si="35"/>
        <v>1539</v>
      </c>
      <c r="S245" s="27">
        <f t="shared" si="34"/>
        <v>9384</v>
      </c>
      <c r="T245" s="21">
        <v>111</v>
      </c>
    </row>
    <row r="246" spans="1:20" s="28" customFormat="1" ht="21" thickBot="1" x14ac:dyDescent="0.35">
      <c r="A246" s="14" t="s">
        <v>613</v>
      </c>
      <c r="B246" s="23" t="s">
        <v>614</v>
      </c>
      <c r="C246" s="24" t="s">
        <v>612</v>
      </c>
      <c r="D246" s="24" t="s">
        <v>170</v>
      </c>
      <c r="E246" s="24" t="s">
        <v>31</v>
      </c>
      <c r="F246" s="25" t="s">
        <v>37</v>
      </c>
      <c r="G246" s="26">
        <v>10000</v>
      </c>
      <c r="H246" s="19">
        <v>0</v>
      </c>
      <c r="I246" s="19">
        <v>25</v>
      </c>
      <c r="J246" s="19">
        <f t="shared" si="30"/>
        <v>287</v>
      </c>
      <c r="K246" s="19">
        <f t="shared" si="31"/>
        <v>710</v>
      </c>
      <c r="L246" s="19">
        <f t="shared" si="36"/>
        <v>120</v>
      </c>
      <c r="M246" s="19">
        <f t="shared" si="32"/>
        <v>304</v>
      </c>
      <c r="N246" s="19">
        <f t="shared" si="33"/>
        <v>709</v>
      </c>
      <c r="O246" s="19">
        <v>0</v>
      </c>
      <c r="P246" s="19">
        <f t="shared" si="37"/>
        <v>2155</v>
      </c>
      <c r="Q246" s="19">
        <f t="shared" si="38"/>
        <v>616</v>
      </c>
      <c r="R246" s="19">
        <f t="shared" si="35"/>
        <v>1539</v>
      </c>
      <c r="S246" s="27">
        <f t="shared" si="34"/>
        <v>9384</v>
      </c>
      <c r="T246" s="21">
        <v>111</v>
      </c>
    </row>
    <row r="247" spans="1:20" s="28" customFormat="1" ht="21" thickBot="1" x14ac:dyDescent="0.35">
      <c r="A247" s="14" t="s">
        <v>615</v>
      </c>
      <c r="B247" s="23" t="s">
        <v>616</v>
      </c>
      <c r="C247" s="24" t="s">
        <v>612</v>
      </c>
      <c r="D247" s="24" t="s">
        <v>483</v>
      </c>
      <c r="E247" s="24" t="s">
        <v>31</v>
      </c>
      <c r="F247" s="25" t="s">
        <v>37</v>
      </c>
      <c r="G247" s="26">
        <v>10000</v>
      </c>
      <c r="H247" s="19">
        <v>0</v>
      </c>
      <c r="I247" s="19">
        <v>25</v>
      </c>
      <c r="J247" s="19">
        <f t="shared" si="30"/>
        <v>287</v>
      </c>
      <c r="K247" s="19">
        <f t="shared" si="31"/>
        <v>710</v>
      </c>
      <c r="L247" s="19">
        <f t="shared" si="36"/>
        <v>120</v>
      </c>
      <c r="M247" s="19">
        <f t="shared" si="32"/>
        <v>304</v>
      </c>
      <c r="N247" s="19">
        <f t="shared" si="33"/>
        <v>709</v>
      </c>
      <c r="O247" s="19">
        <v>0</v>
      </c>
      <c r="P247" s="19">
        <f t="shared" si="37"/>
        <v>2155</v>
      </c>
      <c r="Q247" s="19">
        <f t="shared" si="38"/>
        <v>616</v>
      </c>
      <c r="R247" s="19">
        <f t="shared" si="35"/>
        <v>1539</v>
      </c>
      <c r="S247" s="27">
        <f t="shared" si="34"/>
        <v>9384</v>
      </c>
      <c r="T247" s="21">
        <v>111</v>
      </c>
    </row>
    <row r="248" spans="1:20" s="28" customFormat="1" ht="21" thickBot="1" x14ac:dyDescent="0.35">
      <c r="A248" s="14" t="s">
        <v>617</v>
      </c>
      <c r="B248" s="23" t="s">
        <v>618</v>
      </c>
      <c r="C248" s="24" t="s">
        <v>612</v>
      </c>
      <c r="D248" s="24" t="s">
        <v>55</v>
      </c>
      <c r="E248" s="24" t="s">
        <v>36</v>
      </c>
      <c r="F248" s="25" t="s">
        <v>37</v>
      </c>
      <c r="G248" s="26">
        <v>10000</v>
      </c>
      <c r="H248" s="19">
        <v>0</v>
      </c>
      <c r="I248" s="19">
        <v>25</v>
      </c>
      <c r="J248" s="19">
        <f t="shared" si="30"/>
        <v>287</v>
      </c>
      <c r="K248" s="19">
        <f t="shared" si="31"/>
        <v>710</v>
      </c>
      <c r="L248" s="19">
        <f t="shared" si="36"/>
        <v>120</v>
      </c>
      <c r="M248" s="19">
        <f t="shared" si="32"/>
        <v>304</v>
      </c>
      <c r="N248" s="19">
        <f t="shared" si="33"/>
        <v>709</v>
      </c>
      <c r="O248" s="19">
        <v>0</v>
      </c>
      <c r="P248" s="19">
        <v>0</v>
      </c>
      <c r="Q248" s="19">
        <f t="shared" si="38"/>
        <v>616</v>
      </c>
      <c r="R248" s="19">
        <f t="shared" si="35"/>
        <v>1539</v>
      </c>
      <c r="S248" s="27">
        <f t="shared" si="34"/>
        <v>9384</v>
      </c>
      <c r="T248" s="21">
        <v>111</v>
      </c>
    </row>
    <row r="249" spans="1:20" s="28" customFormat="1" ht="21" thickBot="1" x14ac:dyDescent="0.35">
      <c r="A249" s="14" t="s">
        <v>619</v>
      </c>
      <c r="B249" s="23" t="s">
        <v>620</v>
      </c>
      <c r="C249" s="24" t="s">
        <v>621</v>
      </c>
      <c r="D249" s="24" t="s">
        <v>516</v>
      </c>
      <c r="E249" s="24" t="s">
        <v>31</v>
      </c>
      <c r="F249" s="25" t="s">
        <v>62</v>
      </c>
      <c r="G249" s="26">
        <v>31500</v>
      </c>
      <c r="H249" s="19">
        <v>0</v>
      </c>
      <c r="I249" s="19">
        <v>25</v>
      </c>
      <c r="J249" s="19">
        <f t="shared" si="30"/>
        <v>904.05</v>
      </c>
      <c r="K249" s="19">
        <f t="shared" si="31"/>
        <v>2236.5</v>
      </c>
      <c r="L249" s="19">
        <f t="shared" si="36"/>
        <v>378</v>
      </c>
      <c r="M249" s="19">
        <f t="shared" si="32"/>
        <v>957.6</v>
      </c>
      <c r="N249" s="19">
        <f t="shared" si="33"/>
        <v>2233.3500000000004</v>
      </c>
      <c r="O249" s="19">
        <v>0</v>
      </c>
      <c r="P249" s="19">
        <f t="shared" si="37"/>
        <v>6734.5000000000009</v>
      </c>
      <c r="Q249" s="19">
        <f t="shared" si="38"/>
        <v>1886.65</v>
      </c>
      <c r="R249" s="19">
        <f t="shared" si="35"/>
        <v>4847.8500000000004</v>
      </c>
      <c r="S249" s="27">
        <f t="shared" si="34"/>
        <v>29613.35</v>
      </c>
      <c r="T249" s="21">
        <v>111</v>
      </c>
    </row>
    <row r="250" spans="1:20" s="28" customFormat="1" ht="21" thickBot="1" x14ac:dyDescent="0.35">
      <c r="A250" s="14" t="s">
        <v>622</v>
      </c>
      <c r="B250" s="23" t="s">
        <v>623</v>
      </c>
      <c r="C250" s="24" t="s">
        <v>621</v>
      </c>
      <c r="D250" s="24" t="s">
        <v>55</v>
      </c>
      <c r="E250" s="24" t="s">
        <v>36</v>
      </c>
      <c r="F250" s="25" t="s">
        <v>37</v>
      </c>
      <c r="G250" s="26">
        <v>10000</v>
      </c>
      <c r="H250" s="19">
        <v>0</v>
      </c>
      <c r="I250" s="19">
        <v>25</v>
      </c>
      <c r="J250" s="19">
        <f t="shared" si="30"/>
        <v>287</v>
      </c>
      <c r="K250" s="19">
        <f t="shared" si="31"/>
        <v>710</v>
      </c>
      <c r="L250" s="19">
        <f t="shared" si="36"/>
        <v>120</v>
      </c>
      <c r="M250" s="19">
        <f t="shared" si="32"/>
        <v>304</v>
      </c>
      <c r="N250" s="19">
        <f t="shared" si="33"/>
        <v>709</v>
      </c>
      <c r="O250" s="19">
        <v>0</v>
      </c>
      <c r="P250" s="19">
        <f t="shared" si="37"/>
        <v>2155</v>
      </c>
      <c r="Q250" s="19">
        <f t="shared" si="38"/>
        <v>616</v>
      </c>
      <c r="R250" s="19">
        <f t="shared" si="35"/>
        <v>1539</v>
      </c>
      <c r="S250" s="27">
        <f t="shared" si="34"/>
        <v>9384</v>
      </c>
      <c r="T250" s="21">
        <v>111</v>
      </c>
    </row>
    <row r="251" spans="1:20" s="28" customFormat="1" ht="21" thickBot="1" x14ac:dyDescent="0.35">
      <c r="A251" s="14" t="s">
        <v>624</v>
      </c>
      <c r="B251" s="23" t="s">
        <v>625</v>
      </c>
      <c r="C251" s="24" t="s">
        <v>621</v>
      </c>
      <c r="D251" s="24" t="s">
        <v>233</v>
      </c>
      <c r="E251" s="24" t="s">
        <v>31</v>
      </c>
      <c r="F251" s="25" t="s">
        <v>37</v>
      </c>
      <c r="G251" s="26">
        <v>10000</v>
      </c>
      <c r="H251" s="19">
        <v>0</v>
      </c>
      <c r="I251" s="19">
        <v>25</v>
      </c>
      <c r="J251" s="19">
        <f t="shared" si="30"/>
        <v>287</v>
      </c>
      <c r="K251" s="19">
        <f t="shared" si="31"/>
        <v>710</v>
      </c>
      <c r="L251" s="19">
        <f t="shared" si="36"/>
        <v>120</v>
      </c>
      <c r="M251" s="19">
        <f t="shared" si="32"/>
        <v>304</v>
      </c>
      <c r="N251" s="19">
        <f t="shared" si="33"/>
        <v>709</v>
      </c>
      <c r="O251" s="19">
        <v>0</v>
      </c>
      <c r="P251" s="19">
        <f t="shared" si="37"/>
        <v>2155</v>
      </c>
      <c r="Q251" s="19">
        <f t="shared" si="38"/>
        <v>616</v>
      </c>
      <c r="R251" s="19">
        <f t="shared" si="35"/>
        <v>1539</v>
      </c>
      <c r="S251" s="27">
        <f t="shared" si="34"/>
        <v>9384</v>
      </c>
      <c r="T251" s="21">
        <v>111</v>
      </c>
    </row>
    <row r="252" spans="1:20" s="28" customFormat="1" ht="21" thickBot="1" x14ac:dyDescent="0.35">
      <c r="A252" s="14" t="s">
        <v>626</v>
      </c>
      <c r="B252" s="23" t="s">
        <v>627</v>
      </c>
      <c r="C252" s="24" t="s">
        <v>628</v>
      </c>
      <c r="D252" s="24" t="s">
        <v>516</v>
      </c>
      <c r="E252" s="24" t="s">
        <v>31</v>
      </c>
      <c r="F252" s="25" t="s">
        <v>62</v>
      </c>
      <c r="G252" s="26">
        <v>31500</v>
      </c>
      <c r="H252" s="19">
        <v>0</v>
      </c>
      <c r="I252" s="19">
        <v>25</v>
      </c>
      <c r="J252" s="19">
        <f t="shared" si="30"/>
        <v>904.05</v>
      </c>
      <c r="K252" s="19">
        <f t="shared" si="31"/>
        <v>2236.5</v>
      </c>
      <c r="L252" s="19">
        <f t="shared" si="36"/>
        <v>378</v>
      </c>
      <c r="M252" s="19">
        <f t="shared" si="32"/>
        <v>957.6</v>
      </c>
      <c r="N252" s="19">
        <f t="shared" si="33"/>
        <v>2233.3500000000004</v>
      </c>
      <c r="O252" s="19">
        <v>0</v>
      </c>
      <c r="P252" s="19">
        <f t="shared" si="37"/>
        <v>6734.5000000000009</v>
      </c>
      <c r="Q252" s="19">
        <f t="shared" si="38"/>
        <v>1886.65</v>
      </c>
      <c r="R252" s="19">
        <f t="shared" si="35"/>
        <v>4847.8500000000004</v>
      </c>
      <c r="S252" s="27">
        <f t="shared" si="34"/>
        <v>29613.35</v>
      </c>
      <c r="T252" s="21">
        <v>111</v>
      </c>
    </row>
    <row r="253" spans="1:20" s="28" customFormat="1" ht="21" thickBot="1" x14ac:dyDescent="0.35">
      <c r="A253" s="14" t="s">
        <v>629</v>
      </c>
      <c r="B253" s="23" t="s">
        <v>630</v>
      </c>
      <c r="C253" s="24" t="s">
        <v>628</v>
      </c>
      <c r="D253" s="24" t="s">
        <v>233</v>
      </c>
      <c r="E253" s="24" t="s">
        <v>31</v>
      </c>
      <c r="F253" s="25" t="s">
        <v>37</v>
      </c>
      <c r="G253" s="26">
        <v>10000</v>
      </c>
      <c r="H253" s="19">
        <v>0</v>
      </c>
      <c r="I253" s="19">
        <v>25</v>
      </c>
      <c r="J253" s="19">
        <f t="shared" si="30"/>
        <v>287</v>
      </c>
      <c r="K253" s="19">
        <f t="shared" si="31"/>
        <v>710</v>
      </c>
      <c r="L253" s="19">
        <f t="shared" si="36"/>
        <v>120</v>
      </c>
      <c r="M253" s="19">
        <f t="shared" si="32"/>
        <v>304</v>
      </c>
      <c r="N253" s="19">
        <f t="shared" si="33"/>
        <v>709</v>
      </c>
      <c r="O253" s="19">
        <v>0</v>
      </c>
      <c r="P253" s="19">
        <f t="shared" si="37"/>
        <v>2155</v>
      </c>
      <c r="Q253" s="19">
        <f t="shared" si="38"/>
        <v>616</v>
      </c>
      <c r="R253" s="19">
        <f t="shared" si="35"/>
        <v>1539</v>
      </c>
      <c r="S253" s="27">
        <f t="shared" si="34"/>
        <v>9384</v>
      </c>
      <c r="T253" s="21">
        <v>111</v>
      </c>
    </row>
    <row r="254" spans="1:20" s="28" customFormat="1" ht="21" thickBot="1" x14ac:dyDescent="0.35">
      <c r="A254" s="14" t="s">
        <v>631</v>
      </c>
      <c r="B254" s="23" t="s">
        <v>632</v>
      </c>
      <c r="C254" s="24" t="s">
        <v>628</v>
      </c>
      <c r="D254" s="24" t="s">
        <v>233</v>
      </c>
      <c r="E254" s="24" t="s">
        <v>36</v>
      </c>
      <c r="F254" s="25" t="s">
        <v>37</v>
      </c>
      <c r="G254" s="26">
        <v>10000</v>
      </c>
      <c r="H254" s="19">
        <v>0</v>
      </c>
      <c r="I254" s="19">
        <v>25</v>
      </c>
      <c r="J254" s="19">
        <f t="shared" si="30"/>
        <v>287</v>
      </c>
      <c r="K254" s="19">
        <f t="shared" si="31"/>
        <v>710</v>
      </c>
      <c r="L254" s="19">
        <f t="shared" si="36"/>
        <v>120</v>
      </c>
      <c r="M254" s="19">
        <f t="shared" si="32"/>
        <v>304</v>
      </c>
      <c r="N254" s="19">
        <f t="shared" si="33"/>
        <v>709</v>
      </c>
      <c r="O254" s="19">
        <v>0</v>
      </c>
      <c r="P254" s="19">
        <f t="shared" si="37"/>
        <v>2155</v>
      </c>
      <c r="Q254" s="19">
        <f t="shared" si="38"/>
        <v>616</v>
      </c>
      <c r="R254" s="19">
        <f t="shared" si="35"/>
        <v>1539</v>
      </c>
      <c r="S254" s="27">
        <f t="shared" si="34"/>
        <v>9384</v>
      </c>
      <c r="T254" s="21">
        <v>111</v>
      </c>
    </row>
    <row r="255" spans="1:20" s="28" customFormat="1" ht="21" thickBot="1" x14ac:dyDescent="0.35">
      <c r="A255" s="14" t="s">
        <v>633</v>
      </c>
      <c r="B255" s="23" t="s">
        <v>634</v>
      </c>
      <c r="C255" s="24" t="s">
        <v>628</v>
      </c>
      <c r="D255" s="24" t="s">
        <v>55</v>
      </c>
      <c r="E255" s="24" t="s">
        <v>36</v>
      </c>
      <c r="F255" s="25" t="s">
        <v>37</v>
      </c>
      <c r="G255" s="26">
        <v>10000</v>
      </c>
      <c r="H255" s="19">
        <v>0</v>
      </c>
      <c r="I255" s="19">
        <v>25</v>
      </c>
      <c r="J255" s="19">
        <f t="shared" si="30"/>
        <v>287</v>
      </c>
      <c r="K255" s="19">
        <f t="shared" si="31"/>
        <v>710</v>
      </c>
      <c r="L255" s="19">
        <f t="shared" si="36"/>
        <v>120</v>
      </c>
      <c r="M255" s="19">
        <f t="shared" si="32"/>
        <v>304</v>
      </c>
      <c r="N255" s="19">
        <f t="shared" si="33"/>
        <v>709</v>
      </c>
      <c r="O255" s="19">
        <v>0</v>
      </c>
      <c r="P255" s="19">
        <f t="shared" si="37"/>
        <v>2155</v>
      </c>
      <c r="Q255" s="19">
        <f t="shared" si="38"/>
        <v>616</v>
      </c>
      <c r="R255" s="19">
        <f t="shared" si="35"/>
        <v>1539</v>
      </c>
      <c r="S255" s="27">
        <f t="shared" si="34"/>
        <v>9384</v>
      </c>
      <c r="T255" s="21">
        <v>111</v>
      </c>
    </row>
    <row r="256" spans="1:20" s="28" customFormat="1" ht="21" thickBot="1" x14ac:dyDescent="0.35">
      <c r="A256" s="14" t="s">
        <v>635</v>
      </c>
      <c r="B256" s="23" t="s">
        <v>636</v>
      </c>
      <c r="C256" s="24" t="s">
        <v>637</v>
      </c>
      <c r="D256" s="24" t="s">
        <v>516</v>
      </c>
      <c r="E256" s="24" t="s">
        <v>31</v>
      </c>
      <c r="F256" s="25" t="s">
        <v>62</v>
      </c>
      <c r="G256" s="26">
        <v>31500</v>
      </c>
      <c r="H256" s="19">
        <v>0</v>
      </c>
      <c r="I256" s="19">
        <v>25</v>
      </c>
      <c r="J256" s="19">
        <f t="shared" si="30"/>
        <v>904.05</v>
      </c>
      <c r="K256" s="19">
        <f t="shared" si="31"/>
        <v>2236.5</v>
      </c>
      <c r="L256" s="19">
        <f t="shared" si="36"/>
        <v>378</v>
      </c>
      <c r="M256" s="19">
        <f t="shared" si="32"/>
        <v>957.6</v>
      </c>
      <c r="N256" s="19">
        <f t="shared" si="33"/>
        <v>2233.3500000000004</v>
      </c>
      <c r="O256" s="19">
        <v>658</v>
      </c>
      <c r="P256" s="19">
        <f t="shared" si="37"/>
        <v>7392.5000000000009</v>
      </c>
      <c r="Q256" s="19">
        <f t="shared" si="38"/>
        <v>2544.65</v>
      </c>
      <c r="R256" s="19">
        <f t="shared" si="35"/>
        <v>4847.8500000000004</v>
      </c>
      <c r="S256" s="27">
        <f t="shared" si="34"/>
        <v>28955.35</v>
      </c>
      <c r="T256" s="21">
        <v>111</v>
      </c>
    </row>
    <row r="257" spans="1:20" s="28" customFormat="1" ht="21" thickBot="1" x14ac:dyDescent="0.35">
      <c r="A257" s="14" t="s">
        <v>638</v>
      </c>
      <c r="B257" s="23" t="s">
        <v>639</v>
      </c>
      <c r="C257" s="24" t="s">
        <v>637</v>
      </c>
      <c r="D257" s="24" t="s">
        <v>357</v>
      </c>
      <c r="E257" s="24" t="s">
        <v>31</v>
      </c>
      <c r="F257" s="25" t="s">
        <v>37</v>
      </c>
      <c r="G257" s="26">
        <v>10000</v>
      </c>
      <c r="H257" s="19">
        <v>0</v>
      </c>
      <c r="I257" s="19">
        <v>25</v>
      </c>
      <c r="J257" s="19">
        <f t="shared" si="30"/>
        <v>287</v>
      </c>
      <c r="K257" s="19">
        <f t="shared" si="31"/>
        <v>710</v>
      </c>
      <c r="L257" s="19">
        <f t="shared" si="36"/>
        <v>120</v>
      </c>
      <c r="M257" s="19">
        <f t="shared" si="32"/>
        <v>304</v>
      </c>
      <c r="N257" s="19">
        <f t="shared" si="33"/>
        <v>709</v>
      </c>
      <c r="O257" s="19">
        <v>0</v>
      </c>
      <c r="P257" s="19">
        <f t="shared" si="37"/>
        <v>2155</v>
      </c>
      <c r="Q257" s="19">
        <f t="shared" si="38"/>
        <v>616</v>
      </c>
      <c r="R257" s="19">
        <f t="shared" si="35"/>
        <v>1539</v>
      </c>
      <c r="S257" s="27">
        <f t="shared" si="34"/>
        <v>9384</v>
      </c>
      <c r="T257" s="21">
        <v>111</v>
      </c>
    </row>
    <row r="258" spans="1:20" s="28" customFormat="1" ht="21" thickBot="1" x14ac:dyDescent="0.35">
      <c r="A258" s="14" t="s">
        <v>640</v>
      </c>
      <c r="B258" s="23" t="s">
        <v>641</v>
      </c>
      <c r="C258" s="24" t="s">
        <v>637</v>
      </c>
      <c r="D258" s="24" t="s">
        <v>300</v>
      </c>
      <c r="E258" s="24" t="s">
        <v>31</v>
      </c>
      <c r="F258" s="25" t="s">
        <v>62</v>
      </c>
      <c r="G258" s="26">
        <v>12000</v>
      </c>
      <c r="H258" s="19">
        <v>0</v>
      </c>
      <c r="I258" s="19">
        <v>25</v>
      </c>
      <c r="J258" s="19">
        <f t="shared" si="30"/>
        <v>344.4</v>
      </c>
      <c r="K258" s="19">
        <f t="shared" si="31"/>
        <v>852</v>
      </c>
      <c r="L258" s="19">
        <f t="shared" si="36"/>
        <v>144</v>
      </c>
      <c r="M258" s="19">
        <f t="shared" si="32"/>
        <v>364.8</v>
      </c>
      <c r="N258" s="19">
        <f t="shared" si="33"/>
        <v>850.80000000000007</v>
      </c>
      <c r="O258" s="19">
        <v>0</v>
      </c>
      <c r="P258" s="19">
        <f t="shared" si="37"/>
        <v>2581</v>
      </c>
      <c r="Q258" s="19">
        <f t="shared" si="38"/>
        <v>734.2</v>
      </c>
      <c r="R258" s="19">
        <f t="shared" si="35"/>
        <v>1846.8000000000002</v>
      </c>
      <c r="S258" s="27">
        <f t="shared" si="34"/>
        <v>11265.8</v>
      </c>
      <c r="T258" s="21">
        <v>111</v>
      </c>
    </row>
    <row r="259" spans="1:20" s="28" customFormat="1" ht="21" thickBot="1" x14ac:dyDescent="0.35">
      <c r="A259" s="14" t="s">
        <v>642</v>
      </c>
      <c r="B259" s="23" t="s">
        <v>643</v>
      </c>
      <c r="C259" s="24" t="s">
        <v>637</v>
      </c>
      <c r="D259" s="24" t="s">
        <v>400</v>
      </c>
      <c r="E259" s="24" t="s">
        <v>36</v>
      </c>
      <c r="F259" s="25" t="s">
        <v>37</v>
      </c>
      <c r="G259" s="26">
        <v>10000</v>
      </c>
      <c r="H259" s="19">
        <v>0</v>
      </c>
      <c r="I259" s="19">
        <v>25</v>
      </c>
      <c r="J259" s="19">
        <f t="shared" si="30"/>
        <v>287</v>
      </c>
      <c r="K259" s="19">
        <f t="shared" si="31"/>
        <v>710</v>
      </c>
      <c r="L259" s="19">
        <f t="shared" si="36"/>
        <v>120</v>
      </c>
      <c r="M259" s="19">
        <f t="shared" si="32"/>
        <v>304</v>
      </c>
      <c r="N259" s="19">
        <f t="shared" si="33"/>
        <v>709</v>
      </c>
      <c r="O259" s="19">
        <v>0</v>
      </c>
      <c r="P259" s="19">
        <f t="shared" si="37"/>
        <v>2155</v>
      </c>
      <c r="Q259" s="19">
        <f t="shared" si="38"/>
        <v>616</v>
      </c>
      <c r="R259" s="19">
        <f t="shared" si="35"/>
        <v>1539</v>
      </c>
      <c r="S259" s="27">
        <f t="shared" si="34"/>
        <v>9384</v>
      </c>
      <c r="T259" s="21">
        <v>111</v>
      </c>
    </row>
    <row r="260" spans="1:20" s="28" customFormat="1" ht="21" thickBot="1" x14ac:dyDescent="0.35">
      <c r="A260" s="14" t="s">
        <v>644</v>
      </c>
      <c r="B260" s="23" t="s">
        <v>645</v>
      </c>
      <c r="C260" s="24" t="s">
        <v>637</v>
      </c>
      <c r="D260" s="24" t="s">
        <v>170</v>
      </c>
      <c r="E260" s="24" t="s">
        <v>31</v>
      </c>
      <c r="F260" s="25" t="s">
        <v>37</v>
      </c>
      <c r="G260" s="26">
        <v>10000</v>
      </c>
      <c r="H260" s="19">
        <v>0</v>
      </c>
      <c r="I260" s="19">
        <v>25</v>
      </c>
      <c r="J260" s="19">
        <f t="shared" si="30"/>
        <v>287</v>
      </c>
      <c r="K260" s="19">
        <f t="shared" si="31"/>
        <v>710</v>
      </c>
      <c r="L260" s="19">
        <f t="shared" si="36"/>
        <v>120</v>
      </c>
      <c r="M260" s="19">
        <f t="shared" si="32"/>
        <v>304</v>
      </c>
      <c r="N260" s="19">
        <f t="shared" si="33"/>
        <v>709</v>
      </c>
      <c r="O260" s="19">
        <v>0</v>
      </c>
      <c r="P260" s="19">
        <f t="shared" si="37"/>
        <v>2155</v>
      </c>
      <c r="Q260" s="19">
        <f t="shared" si="38"/>
        <v>616</v>
      </c>
      <c r="R260" s="19">
        <f t="shared" si="35"/>
        <v>1539</v>
      </c>
      <c r="S260" s="27">
        <f t="shared" si="34"/>
        <v>9384</v>
      </c>
      <c r="T260" s="21">
        <v>111</v>
      </c>
    </row>
    <row r="261" spans="1:20" s="28" customFormat="1" ht="21" thickBot="1" x14ac:dyDescent="0.35">
      <c r="A261" s="14" t="s">
        <v>646</v>
      </c>
      <c r="B261" s="23" t="s">
        <v>647</v>
      </c>
      <c r="C261" s="24" t="s">
        <v>648</v>
      </c>
      <c r="D261" s="24" t="s">
        <v>516</v>
      </c>
      <c r="E261" s="24" t="s">
        <v>31</v>
      </c>
      <c r="F261" s="25" t="s">
        <v>62</v>
      </c>
      <c r="G261" s="26">
        <v>31500</v>
      </c>
      <c r="H261" s="19">
        <v>0</v>
      </c>
      <c r="I261" s="19">
        <v>25</v>
      </c>
      <c r="J261" s="19">
        <f t="shared" si="30"/>
        <v>904.05</v>
      </c>
      <c r="K261" s="19">
        <f t="shared" si="31"/>
        <v>2236.5</v>
      </c>
      <c r="L261" s="19">
        <f t="shared" si="36"/>
        <v>378</v>
      </c>
      <c r="M261" s="19">
        <f t="shared" si="32"/>
        <v>957.6</v>
      </c>
      <c r="N261" s="19">
        <f t="shared" si="33"/>
        <v>2233.3500000000004</v>
      </c>
      <c r="O261" s="19">
        <v>0</v>
      </c>
      <c r="P261" s="19">
        <f t="shared" si="37"/>
        <v>6734.5000000000009</v>
      </c>
      <c r="Q261" s="19">
        <f t="shared" si="38"/>
        <v>1886.65</v>
      </c>
      <c r="R261" s="19">
        <f t="shared" si="35"/>
        <v>4847.8500000000004</v>
      </c>
      <c r="S261" s="27">
        <f t="shared" si="34"/>
        <v>29613.35</v>
      </c>
      <c r="T261" s="21">
        <v>111</v>
      </c>
    </row>
    <row r="262" spans="1:20" s="28" customFormat="1" ht="21" thickBot="1" x14ac:dyDescent="0.35">
      <c r="A262" s="14" t="s">
        <v>649</v>
      </c>
      <c r="B262" s="23" t="s">
        <v>650</v>
      </c>
      <c r="C262" s="24" t="s">
        <v>648</v>
      </c>
      <c r="D262" s="24" t="s">
        <v>233</v>
      </c>
      <c r="E262" s="24" t="s">
        <v>31</v>
      </c>
      <c r="F262" s="25" t="s">
        <v>37</v>
      </c>
      <c r="G262" s="26">
        <v>10000</v>
      </c>
      <c r="H262" s="19">
        <v>0</v>
      </c>
      <c r="I262" s="19">
        <v>25</v>
      </c>
      <c r="J262" s="19">
        <f t="shared" si="30"/>
        <v>287</v>
      </c>
      <c r="K262" s="19">
        <f t="shared" si="31"/>
        <v>710</v>
      </c>
      <c r="L262" s="19">
        <f t="shared" si="36"/>
        <v>120</v>
      </c>
      <c r="M262" s="19">
        <f t="shared" si="32"/>
        <v>304</v>
      </c>
      <c r="N262" s="19">
        <f t="shared" si="33"/>
        <v>709</v>
      </c>
      <c r="O262" s="19">
        <v>0</v>
      </c>
      <c r="P262" s="19">
        <f t="shared" si="37"/>
        <v>2155</v>
      </c>
      <c r="Q262" s="19">
        <f t="shared" si="38"/>
        <v>616</v>
      </c>
      <c r="R262" s="19">
        <f t="shared" si="35"/>
        <v>1539</v>
      </c>
      <c r="S262" s="27">
        <f t="shared" si="34"/>
        <v>9384</v>
      </c>
      <c r="T262" s="21">
        <v>111</v>
      </c>
    </row>
    <row r="263" spans="1:20" s="28" customFormat="1" ht="21" thickBot="1" x14ac:dyDescent="0.35">
      <c r="A263" s="14" t="s">
        <v>651</v>
      </c>
      <c r="B263" s="23" t="s">
        <v>652</v>
      </c>
      <c r="C263" s="24" t="s">
        <v>648</v>
      </c>
      <c r="D263" s="24" t="s">
        <v>483</v>
      </c>
      <c r="E263" s="24" t="s">
        <v>31</v>
      </c>
      <c r="F263" s="25" t="s">
        <v>37</v>
      </c>
      <c r="G263" s="26">
        <v>10000</v>
      </c>
      <c r="H263" s="19">
        <v>0</v>
      </c>
      <c r="I263" s="19">
        <v>25</v>
      </c>
      <c r="J263" s="19">
        <f t="shared" si="30"/>
        <v>287</v>
      </c>
      <c r="K263" s="19">
        <f t="shared" si="31"/>
        <v>710</v>
      </c>
      <c r="L263" s="19">
        <f t="shared" si="36"/>
        <v>120</v>
      </c>
      <c r="M263" s="19">
        <f t="shared" si="32"/>
        <v>304</v>
      </c>
      <c r="N263" s="19">
        <f t="shared" si="33"/>
        <v>709</v>
      </c>
      <c r="O263" s="19">
        <v>0</v>
      </c>
      <c r="P263" s="19">
        <f t="shared" si="37"/>
        <v>2155</v>
      </c>
      <c r="Q263" s="19">
        <f t="shared" si="38"/>
        <v>616</v>
      </c>
      <c r="R263" s="19">
        <f t="shared" si="35"/>
        <v>1539</v>
      </c>
      <c r="S263" s="27">
        <f t="shared" si="34"/>
        <v>9384</v>
      </c>
      <c r="T263" s="21">
        <v>111</v>
      </c>
    </row>
    <row r="264" spans="1:20" s="28" customFormat="1" ht="21" thickBot="1" x14ac:dyDescent="0.35">
      <c r="A264" s="14" t="s">
        <v>653</v>
      </c>
      <c r="B264" s="23" t="s">
        <v>654</v>
      </c>
      <c r="C264" s="24" t="s">
        <v>648</v>
      </c>
      <c r="D264" s="24" t="s">
        <v>55</v>
      </c>
      <c r="E264" s="24" t="s">
        <v>36</v>
      </c>
      <c r="F264" s="25" t="s">
        <v>37</v>
      </c>
      <c r="G264" s="26">
        <v>10000</v>
      </c>
      <c r="H264" s="19">
        <v>0</v>
      </c>
      <c r="I264" s="19">
        <v>25</v>
      </c>
      <c r="J264" s="19">
        <f t="shared" si="30"/>
        <v>287</v>
      </c>
      <c r="K264" s="19">
        <f t="shared" si="31"/>
        <v>710</v>
      </c>
      <c r="L264" s="19">
        <f t="shared" si="36"/>
        <v>120</v>
      </c>
      <c r="M264" s="19">
        <f t="shared" si="32"/>
        <v>304</v>
      </c>
      <c r="N264" s="19">
        <f t="shared" si="33"/>
        <v>709</v>
      </c>
      <c r="O264" s="19">
        <v>0</v>
      </c>
      <c r="P264" s="19">
        <f t="shared" si="37"/>
        <v>2155</v>
      </c>
      <c r="Q264" s="19">
        <f t="shared" si="38"/>
        <v>616</v>
      </c>
      <c r="R264" s="19">
        <f t="shared" si="35"/>
        <v>1539</v>
      </c>
      <c r="S264" s="27">
        <f t="shared" si="34"/>
        <v>9384</v>
      </c>
      <c r="T264" s="21">
        <v>111</v>
      </c>
    </row>
    <row r="265" spans="1:20" s="28" customFormat="1" ht="21" thickBot="1" x14ac:dyDescent="0.35">
      <c r="A265" s="14" t="s">
        <v>655</v>
      </c>
      <c r="B265" s="23" t="s">
        <v>656</v>
      </c>
      <c r="C265" s="24" t="s">
        <v>657</v>
      </c>
      <c r="D265" s="24" t="s">
        <v>516</v>
      </c>
      <c r="E265" s="24" t="s">
        <v>31</v>
      </c>
      <c r="F265" s="25" t="s">
        <v>62</v>
      </c>
      <c r="G265" s="26">
        <v>31500</v>
      </c>
      <c r="H265" s="19">
        <v>0</v>
      </c>
      <c r="I265" s="19">
        <v>25</v>
      </c>
      <c r="J265" s="19">
        <f t="shared" si="30"/>
        <v>904.05</v>
      </c>
      <c r="K265" s="19">
        <f t="shared" si="31"/>
        <v>2236.5</v>
      </c>
      <c r="L265" s="19">
        <f t="shared" si="36"/>
        <v>378</v>
      </c>
      <c r="M265" s="19">
        <f t="shared" si="32"/>
        <v>957.6</v>
      </c>
      <c r="N265" s="19">
        <f t="shared" si="33"/>
        <v>2233.3500000000004</v>
      </c>
      <c r="O265" s="19">
        <v>0</v>
      </c>
      <c r="P265" s="19">
        <f t="shared" si="37"/>
        <v>6734.5000000000009</v>
      </c>
      <c r="Q265" s="19">
        <f t="shared" si="38"/>
        <v>1886.65</v>
      </c>
      <c r="R265" s="19">
        <f t="shared" si="35"/>
        <v>4847.8500000000004</v>
      </c>
      <c r="S265" s="27">
        <f t="shared" si="34"/>
        <v>29613.35</v>
      </c>
      <c r="T265" s="21">
        <v>111</v>
      </c>
    </row>
    <row r="266" spans="1:20" s="28" customFormat="1" ht="21" thickBot="1" x14ac:dyDescent="0.35">
      <c r="A266" s="14" t="s">
        <v>658</v>
      </c>
      <c r="B266" s="23" t="s">
        <v>659</v>
      </c>
      <c r="C266" s="24" t="s">
        <v>657</v>
      </c>
      <c r="D266" s="24" t="s">
        <v>553</v>
      </c>
      <c r="E266" s="24" t="s">
        <v>31</v>
      </c>
      <c r="F266" s="25" t="s">
        <v>62</v>
      </c>
      <c r="G266" s="26">
        <v>10000</v>
      </c>
      <c r="H266" s="19">
        <v>0</v>
      </c>
      <c r="I266" s="19">
        <v>25</v>
      </c>
      <c r="J266" s="19">
        <f t="shared" si="30"/>
        <v>287</v>
      </c>
      <c r="K266" s="19">
        <f t="shared" si="31"/>
        <v>710</v>
      </c>
      <c r="L266" s="19">
        <f t="shared" si="36"/>
        <v>120</v>
      </c>
      <c r="M266" s="19">
        <f t="shared" si="32"/>
        <v>304</v>
      </c>
      <c r="N266" s="19">
        <f t="shared" si="33"/>
        <v>709</v>
      </c>
      <c r="O266" s="19">
        <v>0</v>
      </c>
      <c r="P266" s="19">
        <f t="shared" si="37"/>
        <v>2155</v>
      </c>
      <c r="Q266" s="19">
        <f t="shared" si="38"/>
        <v>616</v>
      </c>
      <c r="R266" s="19">
        <f t="shared" si="35"/>
        <v>1539</v>
      </c>
      <c r="S266" s="27">
        <f t="shared" si="34"/>
        <v>9384</v>
      </c>
      <c r="T266" s="21">
        <v>111</v>
      </c>
    </row>
    <row r="267" spans="1:20" s="28" customFormat="1" ht="21" thickBot="1" x14ac:dyDescent="0.35">
      <c r="A267" s="14" t="s">
        <v>660</v>
      </c>
      <c r="B267" s="23" t="s">
        <v>661</v>
      </c>
      <c r="C267" s="24" t="s">
        <v>657</v>
      </c>
      <c r="D267" s="24" t="s">
        <v>233</v>
      </c>
      <c r="E267" s="24" t="s">
        <v>31</v>
      </c>
      <c r="F267" s="25" t="s">
        <v>37</v>
      </c>
      <c r="G267" s="26">
        <v>10000</v>
      </c>
      <c r="H267" s="19">
        <v>0</v>
      </c>
      <c r="I267" s="19">
        <v>25</v>
      </c>
      <c r="J267" s="19">
        <f t="shared" si="30"/>
        <v>287</v>
      </c>
      <c r="K267" s="19">
        <f t="shared" si="31"/>
        <v>710</v>
      </c>
      <c r="L267" s="19">
        <f t="shared" si="36"/>
        <v>120</v>
      </c>
      <c r="M267" s="19">
        <f t="shared" si="32"/>
        <v>304</v>
      </c>
      <c r="N267" s="19">
        <f t="shared" si="33"/>
        <v>709</v>
      </c>
      <c r="O267" s="19">
        <v>0</v>
      </c>
      <c r="P267" s="19">
        <f t="shared" si="37"/>
        <v>2155</v>
      </c>
      <c r="Q267" s="19">
        <f t="shared" si="38"/>
        <v>616</v>
      </c>
      <c r="R267" s="19">
        <f t="shared" si="35"/>
        <v>1539</v>
      </c>
      <c r="S267" s="27">
        <f t="shared" si="34"/>
        <v>9384</v>
      </c>
      <c r="T267" s="21">
        <v>111</v>
      </c>
    </row>
    <row r="268" spans="1:20" s="28" customFormat="1" ht="21" thickBot="1" x14ac:dyDescent="0.35">
      <c r="A268" s="14" t="s">
        <v>662</v>
      </c>
      <c r="B268" s="23" t="s">
        <v>663</v>
      </c>
      <c r="C268" s="24" t="s">
        <v>664</v>
      </c>
      <c r="D268" s="24" t="s">
        <v>516</v>
      </c>
      <c r="E268" s="24" t="s">
        <v>31</v>
      </c>
      <c r="F268" s="25" t="s">
        <v>62</v>
      </c>
      <c r="G268" s="26">
        <v>33345.74</v>
      </c>
      <c r="H268" s="19">
        <v>0</v>
      </c>
      <c r="I268" s="19">
        <v>25</v>
      </c>
      <c r="J268" s="19">
        <f t="shared" si="30"/>
        <v>957.03</v>
      </c>
      <c r="K268" s="19">
        <f t="shared" si="31"/>
        <v>2367.5500000000002</v>
      </c>
      <c r="L268" s="19">
        <f t="shared" si="36"/>
        <v>400.14887999999996</v>
      </c>
      <c r="M268" s="19">
        <f t="shared" si="32"/>
        <v>1013.7104959999999</v>
      </c>
      <c r="N268" s="19">
        <f t="shared" si="33"/>
        <v>2364.2129660000001</v>
      </c>
      <c r="O268" s="19">
        <v>0</v>
      </c>
      <c r="P268" s="19">
        <f t="shared" si="37"/>
        <v>7127.6523419999994</v>
      </c>
      <c r="Q268" s="19">
        <f t="shared" si="38"/>
        <v>1995.75</v>
      </c>
      <c r="R268" s="19">
        <f t="shared" si="35"/>
        <v>5131.911846</v>
      </c>
      <c r="S268" s="27">
        <f t="shared" si="34"/>
        <v>31349.99</v>
      </c>
      <c r="T268" s="21">
        <v>111</v>
      </c>
    </row>
    <row r="269" spans="1:20" s="28" customFormat="1" ht="21" thickBot="1" x14ac:dyDescent="0.35">
      <c r="A269" s="14" t="s">
        <v>665</v>
      </c>
      <c r="B269" s="23" t="s">
        <v>666</v>
      </c>
      <c r="C269" s="24" t="s">
        <v>664</v>
      </c>
      <c r="D269" s="24" t="s">
        <v>98</v>
      </c>
      <c r="E269" s="24" t="s">
        <v>36</v>
      </c>
      <c r="F269" s="25" t="s">
        <v>37</v>
      </c>
      <c r="G269" s="26">
        <v>10000</v>
      </c>
      <c r="H269" s="19">
        <v>0</v>
      </c>
      <c r="I269" s="19">
        <v>25</v>
      </c>
      <c r="J269" s="19">
        <f t="shared" si="30"/>
        <v>287</v>
      </c>
      <c r="K269" s="19">
        <f t="shared" si="31"/>
        <v>710</v>
      </c>
      <c r="L269" s="19">
        <f t="shared" si="36"/>
        <v>120</v>
      </c>
      <c r="M269" s="19">
        <f t="shared" si="32"/>
        <v>304</v>
      </c>
      <c r="N269" s="19">
        <f t="shared" si="33"/>
        <v>709</v>
      </c>
      <c r="O269" s="19">
        <v>0</v>
      </c>
      <c r="P269" s="19">
        <f t="shared" si="37"/>
        <v>2155</v>
      </c>
      <c r="Q269" s="19">
        <f t="shared" si="38"/>
        <v>616</v>
      </c>
      <c r="R269" s="19">
        <f t="shared" si="35"/>
        <v>1539</v>
      </c>
      <c r="S269" s="27">
        <f t="shared" si="34"/>
        <v>9384</v>
      </c>
      <c r="T269" s="21">
        <v>111</v>
      </c>
    </row>
    <row r="270" spans="1:20" s="28" customFormat="1" ht="21" thickBot="1" x14ac:dyDescent="0.35">
      <c r="A270" s="14" t="s">
        <v>667</v>
      </c>
      <c r="B270" s="23" t="s">
        <v>668</v>
      </c>
      <c r="C270" s="24" t="s">
        <v>664</v>
      </c>
      <c r="D270" s="24" t="s">
        <v>170</v>
      </c>
      <c r="E270" s="24" t="s">
        <v>31</v>
      </c>
      <c r="F270" s="25" t="s">
        <v>37</v>
      </c>
      <c r="G270" s="26">
        <v>10000</v>
      </c>
      <c r="H270" s="19">
        <v>0</v>
      </c>
      <c r="I270" s="19">
        <v>25</v>
      </c>
      <c r="J270" s="19">
        <f t="shared" si="30"/>
        <v>287</v>
      </c>
      <c r="K270" s="19">
        <f t="shared" si="31"/>
        <v>710</v>
      </c>
      <c r="L270" s="19">
        <f t="shared" si="36"/>
        <v>120</v>
      </c>
      <c r="M270" s="19">
        <f t="shared" si="32"/>
        <v>304</v>
      </c>
      <c r="N270" s="19">
        <f t="shared" si="33"/>
        <v>709</v>
      </c>
      <c r="O270" s="19">
        <v>0</v>
      </c>
      <c r="P270" s="19">
        <f t="shared" si="37"/>
        <v>2155</v>
      </c>
      <c r="Q270" s="19">
        <f t="shared" si="38"/>
        <v>616</v>
      </c>
      <c r="R270" s="19">
        <f t="shared" si="35"/>
        <v>1539</v>
      </c>
      <c r="S270" s="27">
        <f t="shared" si="34"/>
        <v>9384</v>
      </c>
      <c r="T270" s="21">
        <v>111</v>
      </c>
    </row>
    <row r="271" spans="1:20" s="28" customFormat="1" ht="21" thickBot="1" x14ac:dyDescent="0.35">
      <c r="A271" s="14" t="s">
        <v>669</v>
      </c>
      <c r="B271" s="23" t="s">
        <v>670</v>
      </c>
      <c r="C271" s="24" t="s">
        <v>664</v>
      </c>
      <c r="D271" s="24" t="s">
        <v>170</v>
      </c>
      <c r="E271" s="24" t="s">
        <v>31</v>
      </c>
      <c r="F271" s="25" t="s">
        <v>37</v>
      </c>
      <c r="G271" s="26">
        <v>10000</v>
      </c>
      <c r="H271" s="19">
        <v>0</v>
      </c>
      <c r="I271" s="19">
        <v>25</v>
      </c>
      <c r="J271" s="19">
        <f t="shared" si="30"/>
        <v>287</v>
      </c>
      <c r="K271" s="19">
        <f t="shared" si="31"/>
        <v>710</v>
      </c>
      <c r="L271" s="19">
        <f t="shared" si="36"/>
        <v>120</v>
      </c>
      <c r="M271" s="19">
        <f t="shared" si="32"/>
        <v>304</v>
      </c>
      <c r="N271" s="19">
        <f t="shared" si="33"/>
        <v>709</v>
      </c>
      <c r="O271" s="19">
        <v>0</v>
      </c>
      <c r="P271" s="19">
        <f t="shared" si="37"/>
        <v>2155</v>
      </c>
      <c r="Q271" s="19">
        <f t="shared" si="38"/>
        <v>616</v>
      </c>
      <c r="R271" s="19">
        <f t="shared" si="35"/>
        <v>1539</v>
      </c>
      <c r="S271" s="27">
        <f t="shared" si="34"/>
        <v>9384</v>
      </c>
      <c r="T271" s="21">
        <v>111</v>
      </c>
    </row>
    <row r="272" spans="1:20" s="28" customFormat="1" ht="21" thickBot="1" x14ac:dyDescent="0.35">
      <c r="A272" s="14" t="s">
        <v>671</v>
      </c>
      <c r="B272" s="23" t="s">
        <v>672</v>
      </c>
      <c r="C272" s="24" t="s">
        <v>664</v>
      </c>
      <c r="D272" s="24" t="s">
        <v>170</v>
      </c>
      <c r="E272" s="24" t="s">
        <v>31</v>
      </c>
      <c r="F272" s="25" t="s">
        <v>37</v>
      </c>
      <c r="G272" s="26">
        <v>10000</v>
      </c>
      <c r="H272" s="19">
        <v>0</v>
      </c>
      <c r="I272" s="19">
        <v>25</v>
      </c>
      <c r="J272" s="19">
        <f t="shared" si="30"/>
        <v>287</v>
      </c>
      <c r="K272" s="19">
        <f t="shared" si="31"/>
        <v>710</v>
      </c>
      <c r="L272" s="19">
        <f t="shared" si="36"/>
        <v>120</v>
      </c>
      <c r="M272" s="19">
        <f t="shared" si="32"/>
        <v>304</v>
      </c>
      <c r="N272" s="19">
        <f t="shared" si="33"/>
        <v>709</v>
      </c>
      <c r="O272" s="19">
        <v>0</v>
      </c>
      <c r="P272" s="19">
        <f t="shared" si="37"/>
        <v>2155</v>
      </c>
      <c r="Q272" s="19">
        <f t="shared" si="38"/>
        <v>616</v>
      </c>
      <c r="R272" s="19">
        <f t="shared" si="35"/>
        <v>1539</v>
      </c>
      <c r="S272" s="27">
        <f t="shared" si="34"/>
        <v>9384</v>
      </c>
      <c r="T272" s="21">
        <v>111</v>
      </c>
    </row>
    <row r="273" spans="1:20" s="28" customFormat="1" ht="21" thickBot="1" x14ac:dyDescent="0.35">
      <c r="A273" s="14" t="s">
        <v>673</v>
      </c>
      <c r="B273" s="23" t="s">
        <v>674</v>
      </c>
      <c r="C273" s="24" t="s">
        <v>664</v>
      </c>
      <c r="D273" s="24" t="s">
        <v>55</v>
      </c>
      <c r="E273" s="24" t="s">
        <v>36</v>
      </c>
      <c r="F273" s="25" t="s">
        <v>46</v>
      </c>
      <c r="G273" s="26">
        <v>10000</v>
      </c>
      <c r="H273" s="19">
        <v>0</v>
      </c>
      <c r="I273" s="19">
        <v>25</v>
      </c>
      <c r="J273" s="19">
        <f t="shared" si="30"/>
        <v>287</v>
      </c>
      <c r="K273" s="19">
        <f t="shared" si="31"/>
        <v>710</v>
      </c>
      <c r="L273" s="19">
        <f t="shared" si="36"/>
        <v>120</v>
      </c>
      <c r="M273" s="19">
        <f t="shared" si="32"/>
        <v>304</v>
      </c>
      <c r="N273" s="19">
        <f t="shared" si="33"/>
        <v>709</v>
      </c>
      <c r="O273" s="19">
        <v>0</v>
      </c>
      <c r="P273" s="19">
        <f t="shared" si="37"/>
        <v>2155</v>
      </c>
      <c r="Q273" s="19">
        <f t="shared" si="38"/>
        <v>616</v>
      </c>
      <c r="R273" s="19">
        <f t="shared" si="35"/>
        <v>1539</v>
      </c>
      <c r="S273" s="27">
        <f t="shared" si="34"/>
        <v>9384</v>
      </c>
      <c r="T273" s="21">
        <v>111</v>
      </c>
    </row>
    <row r="274" spans="1:20" s="28" customFormat="1" ht="21" thickBot="1" x14ac:dyDescent="0.35">
      <c r="A274" s="14" t="s">
        <v>675</v>
      </c>
      <c r="B274" s="23" t="s">
        <v>676</v>
      </c>
      <c r="C274" s="24" t="s">
        <v>664</v>
      </c>
      <c r="D274" s="24" t="s">
        <v>527</v>
      </c>
      <c r="E274" s="24" t="s">
        <v>31</v>
      </c>
      <c r="F274" s="25" t="s">
        <v>37</v>
      </c>
      <c r="G274" s="26">
        <v>10000</v>
      </c>
      <c r="H274" s="19">
        <v>0</v>
      </c>
      <c r="I274" s="19">
        <v>25</v>
      </c>
      <c r="J274" s="19">
        <f t="shared" si="30"/>
        <v>287</v>
      </c>
      <c r="K274" s="19">
        <f t="shared" si="31"/>
        <v>710</v>
      </c>
      <c r="L274" s="19">
        <f t="shared" si="36"/>
        <v>120</v>
      </c>
      <c r="M274" s="19">
        <f t="shared" si="32"/>
        <v>304</v>
      </c>
      <c r="N274" s="19">
        <f t="shared" si="33"/>
        <v>709</v>
      </c>
      <c r="O274" s="19">
        <v>0</v>
      </c>
      <c r="P274" s="19">
        <f t="shared" si="37"/>
        <v>2155</v>
      </c>
      <c r="Q274" s="19">
        <f t="shared" si="38"/>
        <v>616</v>
      </c>
      <c r="R274" s="19">
        <f t="shared" si="35"/>
        <v>1539</v>
      </c>
      <c r="S274" s="27">
        <f t="shared" si="34"/>
        <v>9384</v>
      </c>
      <c r="T274" s="21">
        <v>111</v>
      </c>
    </row>
    <row r="275" spans="1:20" s="28" customFormat="1" ht="21" thickBot="1" x14ac:dyDescent="0.35">
      <c r="A275" s="14" t="s">
        <v>677</v>
      </c>
      <c r="B275" s="23" t="s">
        <v>678</v>
      </c>
      <c r="C275" s="24" t="s">
        <v>664</v>
      </c>
      <c r="D275" s="24" t="s">
        <v>233</v>
      </c>
      <c r="E275" s="24" t="s">
        <v>31</v>
      </c>
      <c r="F275" s="25" t="s">
        <v>37</v>
      </c>
      <c r="G275" s="26">
        <v>10000</v>
      </c>
      <c r="H275" s="19">
        <v>0</v>
      </c>
      <c r="I275" s="19">
        <v>25</v>
      </c>
      <c r="J275" s="19">
        <f t="shared" si="30"/>
        <v>287</v>
      </c>
      <c r="K275" s="19">
        <f t="shared" si="31"/>
        <v>710</v>
      </c>
      <c r="L275" s="19">
        <f t="shared" si="36"/>
        <v>120</v>
      </c>
      <c r="M275" s="19">
        <f t="shared" si="32"/>
        <v>304</v>
      </c>
      <c r="N275" s="19">
        <f t="shared" si="33"/>
        <v>709</v>
      </c>
      <c r="O275" s="19">
        <v>1190.1199999999999</v>
      </c>
      <c r="P275" s="19">
        <f t="shared" si="37"/>
        <v>3345.12</v>
      </c>
      <c r="Q275" s="19">
        <f t="shared" si="38"/>
        <v>1806.12</v>
      </c>
      <c r="R275" s="19">
        <f t="shared" si="35"/>
        <v>1539</v>
      </c>
      <c r="S275" s="27">
        <f t="shared" si="34"/>
        <v>8193.8799999999992</v>
      </c>
      <c r="T275" s="21">
        <v>111</v>
      </c>
    </row>
    <row r="276" spans="1:20" s="28" customFormat="1" ht="21" thickBot="1" x14ac:dyDescent="0.35">
      <c r="A276" s="14" t="s">
        <v>679</v>
      </c>
      <c r="B276" s="23" t="s">
        <v>680</v>
      </c>
      <c r="C276" s="24" t="s">
        <v>664</v>
      </c>
      <c r="D276" s="24" t="s">
        <v>170</v>
      </c>
      <c r="E276" s="24" t="s">
        <v>31</v>
      </c>
      <c r="F276" s="25" t="s">
        <v>37</v>
      </c>
      <c r="G276" s="26">
        <v>10000</v>
      </c>
      <c r="H276" s="19">
        <v>0</v>
      </c>
      <c r="I276" s="19">
        <v>25</v>
      </c>
      <c r="J276" s="19">
        <f t="shared" ref="J276:J339" si="39">ROUNDUP(G276*2.87%,2)</f>
        <v>287</v>
      </c>
      <c r="K276" s="19">
        <f t="shared" ref="K276:K339" si="40">ROUNDUP(G276*7.1%,2)</f>
        <v>710</v>
      </c>
      <c r="L276" s="19">
        <f t="shared" si="36"/>
        <v>120</v>
      </c>
      <c r="M276" s="19">
        <f t="shared" ref="M276:M339" si="41">+G276*3.04%</f>
        <v>304</v>
      </c>
      <c r="N276" s="19">
        <f t="shared" ref="N276:N339" si="42">+G276*7.09%</f>
        <v>709</v>
      </c>
      <c r="O276" s="19">
        <v>0</v>
      </c>
      <c r="P276" s="19">
        <f t="shared" si="37"/>
        <v>2155</v>
      </c>
      <c r="Q276" s="19">
        <f t="shared" si="38"/>
        <v>616</v>
      </c>
      <c r="R276" s="19">
        <f t="shared" si="35"/>
        <v>1539</v>
      </c>
      <c r="S276" s="27">
        <f t="shared" ref="S276:S339" si="43">ROUNDUP(G276-Q276,2)</f>
        <v>9384</v>
      </c>
      <c r="T276" s="21">
        <v>111</v>
      </c>
    </row>
    <row r="277" spans="1:20" s="28" customFormat="1" ht="21" thickBot="1" x14ac:dyDescent="0.35">
      <c r="A277" s="14" t="s">
        <v>681</v>
      </c>
      <c r="B277" s="23" t="s">
        <v>682</v>
      </c>
      <c r="C277" s="24" t="s">
        <v>664</v>
      </c>
      <c r="D277" s="24" t="s">
        <v>170</v>
      </c>
      <c r="E277" s="24" t="s">
        <v>36</v>
      </c>
      <c r="F277" s="25" t="s">
        <v>37</v>
      </c>
      <c r="G277" s="26">
        <v>10000</v>
      </c>
      <c r="H277" s="19">
        <v>0</v>
      </c>
      <c r="I277" s="19">
        <v>25</v>
      </c>
      <c r="J277" s="19">
        <f t="shared" si="39"/>
        <v>287</v>
      </c>
      <c r="K277" s="19">
        <f t="shared" si="40"/>
        <v>710</v>
      </c>
      <c r="L277" s="19">
        <f t="shared" si="36"/>
        <v>120</v>
      </c>
      <c r="M277" s="19">
        <f t="shared" si="41"/>
        <v>304</v>
      </c>
      <c r="N277" s="19">
        <f t="shared" si="42"/>
        <v>709</v>
      </c>
      <c r="O277" s="19">
        <v>0</v>
      </c>
      <c r="P277" s="19">
        <f t="shared" si="37"/>
        <v>2155</v>
      </c>
      <c r="Q277" s="19">
        <f t="shared" si="38"/>
        <v>616</v>
      </c>
      <c r="R277" s="19">
        <f t="shared" ref="R277:R340" si="44">+K277+L277+N277</f>
        <v>1539</v>
      </c>
      <c r="S277" s="27">
        <f t="shared" si="43"/>
        <v>9384</v>
      </c>
      <c r="T277" s="21">
        <v>111</v>
      </c>
    </row>
    <row r="278" spans="1:20" s="28" customFormat="1" ht="21" thickBot="1" x14ac:dyDescent="0.35">
      <c r="A278" s="14" t="s">
        <v>683</v>
      </c>
      <c r="B278" s="23" t="s">
        <v>684</v>
      </c>
      <c r="C278" s="24" t="s">
        <v>664</v>
      </c>
      <c r="D278" s="24" t="s">
        <v>233</v>
      </c>
      <c r="E278" s="24" t="s">
        <v>31</v>
      </c>
      <c r="F278" s="25" t="s">
        <v>37</v>
      </c>
      <c r="G278" s="26">
        <v>10000</v>
      </c>
      <c r="H278" s="19">
        <v>0</v>
      </c>
      <c r="I278" s="19">
        <v>25</v>
      </c>
      <c r="J278" s="19">
        <f t="shared" si="39"/>
        <v>287</v>
      </c>
      <c r="K278" s="19">
        <f t="shared" si="40"/>
        <v>710</v>
      </c>
      <c r="L278" s="19">
        <f t="shared" ref="L278:L341" si="45">+G278*1.2%</f>
        <v>120</v>
      </c>
      <c r="M278" s="19">
        <f t="shared" si="41"/>
        <v>304</v>
      </c>
      <c r="N278" s="19">
        <f t="shared" si="42"/>
        <v>709</v>
      </c>
      <c r="O278" s="19">
        <v>0</v>
      </c>
      <c r="P278" s="19">
        <f t="shared" ref="P278:P341" si="46">+H278+I278+J278+K278+L278+M278+N278+O278</f>
        <v>2155</v>
      </c>
      <c r="Q278" s="19">
        <f t="shared" ref="Q278:Q341" si="47">ROUNDUP(H278+I278+J278+M278+O278,2)</f>
        <v>616</v>
      </c>
      <c r="R278" s="19">
        <f t="shared" si="44"/>
        <v>1539</v>
      </c>
      <c r="S278" s="27">
        <f t="shared" si="43"/>
        <v>9384</v>
      </c>
      <c r="T278" s="21">
        <v>111</v>
      </c>
    </row>
    <row r="279" spans="1:20" s="28" customFormat="1" ht="21" thickBot="1" x14ac:dyDescent="0.35">
      <c r="A279" s="14" t="s">
        <v>685</v>
      </c>
      <c r="B279" s="23" t="s">
        <v>686</v>
      </c>
      <c r="C279" s="24" t="s">
        <v>664</v>
      </c>
      <c r="D279" s="24" t="s">
        <v>167</v>
      </c>
      <c r="E279" s="24" t="s">
        <v>31</v>
      </c>
      <c r="F279" s="25" t="s">
        <v>62</v>
      </c>
      <c r="G279" s="26">
        <v>10000</v>
      </c>
      <c r="H279" s="19">
        <v>0</v>
      </c>
      <c r="I279" s="19">
        <v>25</v>
      </c>
      <c r="J279" s="19">
        <f t="shared" si="39"/>
        <v>287</v>
      </c>
      <c r="K279" s="19">
        <f t="shared" si="40"/>
        <v>710</v>
      </c>
      <c r="L279" s="19">
        <f t="shared" si="45"/>
        <v>120</v>
      </c>
      <c r="M279" s="19">
        <f t="shared" si="41"/>
        <v>304</v>
      </c>
      <c r="N279" s="19">
        <f t="shared" si="42"/>
        <v>709</v>
      </c>
      <c r="O279" s="19">
        <v>0</v>
      </c>
      <c r="P279" s="19">
        <f t="shared" si="46"/>
        <v>2155</v>
      </c>
      <c r="Q279" s="19">
        <f t="shared" si="47"/>
        <v>616</v>
      </c>
      <c r="R279" s="19">
        <f t="shared" si="44"/>
        <v>1539</v>
      </c>
      <c r="S279" s="27">
        <f t="shared" si="43"/>
        <v>9384</v>
      </c>
      <c r="T279" s="21">
        <v>111</v>
      </c>
    </row>
    <row r="280" spans="1:20" s="28" customFormat="1" ht="21" thickBot="1" x14ac:dyDescent="0.35">
      <c r="A280" s="14" t="s">
        <v>687</v>
      </c>
      <c r="B280" s="23" t="s">
        <v>688</v>
      </c>
      <c r="C280" s="24" t="s">
        <v>664</v>
      </c>
      <c r="D280" s="24" t="s">
        <v>689</v>
      </c>
      <c r="E280" s="24" t="s">
        <v>31</v>
      </c>
      <c r="F280" s="25" t="s">
        <v>37</v>
      </c>
      <c r="G280" s="26">
        <v>10000</v>
      </c>
      <c r="H280" s="19">
        <v>0</v>
      </c>
      <c r="I280" s="19">
        <v>25</v>
      </c>
      <c r="J280" s="19">
        <f t="shared" si="39"/>
        <v>287</v>
      </c>
      <c r="K280" s="19">
        <f t="shared" si="40"/>
        <v>710</v>
      </c>
      <c r="L280" s="19">
        <f t="shared" si="45"/>
        <v>120</v>
      </c>
      <c r="M280" s="19">
        <f t="shared" si="41"/>
        <v>304</v>
      </c>
      <c r="N280" s="19">
        <f t="shared" si="42"/>
        <v>709</v>
      </c>
      <c r="O280" s="19">
        <v>0</v>
      </c>
      <c r="P280" s="19">
        <f t="shared" si="46"/>
        <v>2155</v>
      </c>
      <c r="Q280" s="19">
        <f t="shared" si="47"/>
        <v>616</v>
      </c>
      <c r="R280" s="19">
        <f t="shared" si="44"/>
        <v>1539</v>
      </c>
      <c r="S280" s="27">
        <f t="shared" si="43"/>
        <v>9384</v>
      </c>
      <c r="T280" s="21">
        <v>111</v>
      </c>
    </row>
    <row r="281" spans="1:20" s="28" customFormat="1" ht="21" thickBot="1" x14ac:dyDescent="0.35">
      <c r="A281" s="14" t="s">
        <v>690</v>
      </c>
      <c r="B281" s="23" t="s">
        <v>691</v>
      </c>
      <c r="C281" s="24" t="s">
        <v>664</v>
      </c>
      <c r="D281" s="24" t="s">
        <v>233</v>
      </c>
      <c r="E281" s="24" t="s">
        <v>36</v>
      </c>
      <c r="F281" s="25" t="s">
        <v>46</v>
      </c>
      <c r="G281" s="26">
        <v>10000</v>
      </c>
      <c r="H281" s="19">
        <v>0</v>
      </c>
      <c r="I281" s="19">
        <v>25</v>
      </c>
      <c r="J281" s="19">
        <f t="shared" si="39"/>
        <v>287</v>
      </c>
      <c r="K281" s="19">
        <f t="shared" si="40"/>
        <v>710</v>
      </c>
      <c r="L281" s="19">
        <f t="shared" si="45"/>
        <v>120</v>
      </c>
      <c r="M281" s="19">
        <f t="shared" si="41"/>
        <v>304</v>
      </c>
      <c r="N281" s="19">
        <f t="shared" si="42"/>
        <v>709</v>
      </c>
      <c r="O281" s="19">
        <v>1190.1199999999999</v>
      </c>
      <c r="P281" s="19">
        <f t="shared" si="46"/>
        <v>3345.12</v>
      </c>
      <c r="Q281" s="19">
        <f t="shared" si="47"/>
        <v>1806.12</v>
      </c>
      <c r="R281" s="19">
        <f t="shared" si="44"/>
        <v>1539</v>
      </c>
      <c r="S281" s="27">
        <f t="shared" si="43"/>
        <v>8193.8799999999992</v>
      </c>
      <c r="T281" s="21">
        <v>111</v>
      </c>
    </row>
    <row r="282" spans="1:20" s="28" customFormat="1" ht="21" thickBot="1" x14ac:dyDescent="0.35">
      <c r="A282" s="14" t="s">
        <v>692</v>
      </c>
      <c r="B282" s="23" t="s">
        <v>693</v>
      </c>
      <c r="C282" s="24" t="s">
        <v>664</v>
      </c>
      <c r="D282" s="24" t="s">
        <v>400</v>
      </c>
      <c r="E282" s="24" t="s">
        <v>36</v>
      </c>
      <c r="F282" s="25" t="s">
        <v>37</v>
      </c>
      <c r="G282" s="26">
        <v>10000</v>
      </c>
      <c r="H282" s="19">
        <v>0</v>
      </c>
      <c r="I282" s="19">
        <v>25</v>
      </c>
      <c r="J282" s="19">
        <f t="shared" si="39"/>
        <v>287</v>
      </c>
      <c r="K282" s="19">
        <f t="shared" si="40"/>
        <v>710</v>
      </c>
      <c r="L282" s="19">
        <f t="shared" si="45"/>
        <v>120</v>
      </c>
      <c r="M282" s="19">
        <f t="shared" si="41"/>
        <v>304</v>
      </c>
      <c r="N282" s="19">
        <f t="shared" si="42"/>
        <v>709</v>
      </c>
      <c r="O282" s="19">
        <v>0</v>
      </c>
      <c r="P282" s="19">
        <f t="shared" si="46"/>
        <v>2155</v>
      </c>
      <c r="Q282" s="19">
        <f t="shared" si="47"/>
        <v>616</v>
      </c>
      <c r="R282" s="19">
        <f t="shared" si="44"/>
        <v>1539</v>
      </c>
      <c r="S282" s="27">
        <f t="shared" si="43"/>
        <v>9384</v>
      </c>
      <c r="T282" s="21">
        <v>111</v>
      </c>
    </row>
    <row r="283" spans="1:20" s="28" customFormat="1" ht="21" thickBot="1" x14ac:dyDescent="0.35">
      <c r="A283" s="14" t="s">
        <v>694</v>
      </c>
      <c r="B283" s="23" t="s">
        <v>695</v>
      </c>
      <c r="C283" s="24" t="s">
        <v>664</v>
      </c>
      <c r="D283" s="24" t="s">
        <v>527</v>
      </c>
      <c r="E283" s="24" t="s">
        <v>31</v>
      </c>
      <c r="F283" s="25" t="s">
        <v>37</v>
      </c>
      <c r="G283" s="26">
        <v>10000</v>
      </c>
      <c r="H283" s="19">
        <v>0</v>
      </c>
      <c r="I283" s="19">
        <v>25</v>
      </c>
      <c r="J283" s="19">
        <f t="shared" si="39"/>
        <v>287</v>
      </c>
      <c r="K283" s="19">
        <f t="shared" si="40"/>
        <v>710</v>
      </c>
      <c r="L283" s="19">
        <f t="shared" si="45"/>
        <v>120</v>
      </c>
      <c r="M283" s="19">
        <f t="shared" si="41"/>
        <v>304</v>
      </c>
      <c r="N283" s="19">
        <f t="shared" si="42"/>
        <v>709</v>
      </c>
      <c r="O283" s="19">
        <v>0</v>
      </c>
      <c r="P283" s="19">
        <f t="shared" si="46"/>
        <v>2155</v>
      </c>
      <c r="Q283" s="19">
        <f t="shared" si="47"/>
        <v>616</v>
      </c>
      <c r="R283" s="19">
        <f t="shared" si="44"/>
        <v>1539</v>
      </c>
      <c r="S283" s="27">
        <f t="shared" si="43"/>
        <v>9384</v>
      </c>
      <c r="T283" s="21">
        <v>111</v>
      </c>
    </row>
    <row r="284" spans="1:20" s="28" customFormat="1" ht="21" thickBot="1" x14ac:dyDescent="0.35">
      <c r="A284" s="14" t="s">
        <v>696</v>
      </c>
      <c r="B284" s="23" t="s">
        <v>697</v>
      </c>
      <c r="C284" s="24" t="s">
        <v>664</v>
      </c>
      <c r="D284" s="24" t="s">
        <v>170</v>
      </c>
      <c r="E284" s="24" t="s">
        <v>31</v>
      </c>
      <c r="F284" s="25" t="s">
        <v>37</v>
      </c>
      <c r="G284" s="26">
        <v>10000</v>
      </c>
      <c r="H284" s="19">
        <v>0</v>
      </c>
      <c r="I284" s="19">
        <v>25</v>
      </c>
      <c r="J284" s="19">
        <f t="shared" si="39"/>
        <v>287</v>
      </c>
      <c r="K284" s="19">
        <f t="shared" si="40"/>
        <v>710</v>
      </c>
      <c r="L284" s="19">
        <f t="shared" si="45"/>
        <v>120</v>
      </c>
      <c r="M284" s="19">
        <f t="shared" si="41"/>
        <v>304</v>
      </c>
      <c r="N284" s="19">
        <f t="shared" si="42"/>
        <v>709</v>
      </c>
      <c r="O284" s="19">
        <v>0</v>
      </c>
      <c r="P284" s="19">
        <f t="shared" si="46"/>
        <v>2155</v>
      </c>
      <c r="Q284" s="19">
        <f t="shared" si="47"/>
        <v>616</v>
      </c>
      <c r="R284" s="19">
        <f t="shared" si="44"/>
        <v>1539</v>
      </c>
      <c r="S284" s="27">
        <f t="shared" si="43"/>
        <v>9384</v>
      </c>
      <c r="T284" s="21">
        <v>111</v>
      </c>
    </row>
    <row r="285" spans="1:20" s="28" customFormat="1" ht="21" thickBot="1" x14ac:dyDescent="0.35">
      <c r="A285" s="14" t="s">
        <v>698</v>
      </c>
      <c r="B285" s="23" t="s">
        <v>699</v>
      </c>
      <c r="C285" s="24" t="s">
        <v>700</v>
      </c>
      <c r="D285" s="24" t="s">
        <v>516</v>
      </c>
      <c r="E285" s="24" t="s">
        <v>31</v>
      </c>
      <c r="F285" s="25" t="s">
        <v>62</v>
      </c>
      <c r="G285" s="26">
        <v>31500</v>
      </c>
      <c r="H285" s="19">
        <v>0</v>
      </c>
      <c r="I285" s="19">
        <v>25</v>
      </c>
      <c r="J285" s="19">
        <f t="shared" si="39"/>
        <v>904.05</v>
      </c>
      <c r="K285" s="19">
        <f t="shared" si="40"/>
        <v>2236.5</v>
      </c>
      <c r="L285" s="19">
        <f t="shared" si="45"/>
        <v>378</v>
      </c>
      <c r="M285" s="19">
        <f t="shared" si="41"/>
        <v>957.6</v>
      </c>
      <c r="N285" s="19">
        <f t="shared" si="42"/>
        <v>2233.3500000000004</v>
      </c>
      <c r="O285" s="19">
        <v>0</v>
      </c>
      <c r="P285" s="19">
        <f t="shared" si="46"/>
        <v>6734.5000000000009</v>
      </c>
      <c r="Q285" s="19">
        <f t="shared" si="47"/>
        <v>1886.65</v>
      </c>
      <c r="R285" s="19">
        <f t="shared" si="44"/>
        <v>4847.8500000000004</v>
      </c>
      <c r="S285" s="27">
        <f t="shared" si="43"/>
        <v>29613.35</v>
      </c>
      <c r="T285" s="21">
        <v>111</v>
      </c>
    </row>
    <row r="286" spans="1:20" s="28" customFormat="1" ht="21" thickBot="1" x14ac:dyDescent="0.35">
      <c r="A286" s="14" t="s">
        <v>701</v>
      </c>
      <c r="B286" s="23" t="s">
        <v>702</v>
      </c>
      <c r="C286" s="24" t="s">
        <v>700</v>
      </c>
      <c r="D286" s="24" t="s">
        <v>483</v>
      </c>
      <c r="E286" s="24" t="s">
        <v>31</v>
      </c>
      <c r="F286" s="25" t="s">
        <v>37</v>
      </c>
      <c r="G286" s="26">
        <v>10000</v>
      </c>
      <c r="H286" s="19">
        <v>0</v>
      </c>
      <c r="I286" s="19">
        <v>25</v>
      </c>
      <c r="J286" s="19">
        <f t="shared" si="39"/>
        <v>287</v>
      </c>
      <c r="K286" s="19">
        <f t="shared" si="40"/>
        <v>710</v>
      </c>
      <c r="L286" s="19">
        <f t="shared" si="45"/>
        <v>120</v>
      </c>
      <c r="M286" s="19">
        <f t="shared" si="41"/>
        <v>304</v>
      </c>
      <c r="N286" s="19">
        <f t="shared" si="42"/>
        <v>709</v>
      </c>
      <c r="O286" s="19">
        <v>0</v>
      </c>
      <c r="P286" s="19">
        <f t="shared" si="46"/>
        <v>2155</v>
      </c>
      <c r="Q286" s="19">
        <f t="shared" si="47"/>
        <v>616</v>
      </c>
      <c r="R286" s="19">
        <f t="shared" si="44"/>
        <v>1539</v>
      </c>
      <c r="S286" s="27">
        <f t="shared" si="43"/>
        <v>9384</v>
      </c>
      <c r="T286" s="21">
        <v>111</v>
      </c>
    </row>
    <row r="287" spans="1:20" s="28" customFormat="1" ht="21" thickBot="1" x14ac:dyDescent="0.35">
      <c r="A287" s="14" t="s">
        <v>703</v>
      </c>
      <c r="B287" s="23" t="s">
        <v>704</v>
      </c>
      <c r="C287" s="24" t="s">
        <v>700</v>
      </c>
      <c r="D287" s="24" t="s">
        <v>35</v>
      </c>
      <c r="E287" s="24" t="s">
        <v>36</v>
      </c>
      <c r="F287" s="25" t="s">
        <v>37</v>
      </c>
      <c r="G287" s="26">
        <v>10000</v>
      </c>
      <c r="H287" s="19">
        <v>0</v>
      </c>
      <c r="I287" s="19">
        <v>25</v>
      </c>
      <c r="J287" s="19">
        <f t="shared" si="39"/>
        <v>287</v>
      </c>
      <c r="K287" s="19">
        <f t="shared" si="40"/>
        <v>710</v>
      </c>
      <c r="L287" s="19">
        <f t="shared" si="45"/>
        <v>120</v>
      </c>
      <c r="M287" s="19">
        <f t="shared" si="41"/>
        <v>304</v>
      </c>
      <c r="N287" s="19">
        <f t="shared" si="42"/>
        <v>709</v>
      </c>
      <c r="O287" s="19">
        <v>0</v>
      </c>
      <c r="P287" s="19">
        <f t="shared" si="46"/>
        <v>2155</v>
      </c>
      <c r="Q287" s="19">
        <f t="shared" si="47"/>
        <v>616</v>
      </c>
      <c r="R287" s="19">
        <f t="shared" si="44"/>
        <v>1539</v>
      </c>
      <c r="S287" s="27">
        <f t="shared" si="43"/>
        <v>9384</v>
      </c>
      <c r="T287" s="21">
        <v>111</v>
      </c>
    </row>
    <row r="288" spans="1:20" s="28" customFormat="1" ht="21" thickBot="1" x14ac:dyDescent="0.35">
      <c r="A288" s="14" t="s">
        <v>705</v>
      </c>
      <c r="B288" s="23" t="s">
        <v>706</v>
      </c>
      <c r="C288" s="24" t="s">
        <v>700</v>
      </c>
      <c r="D288" s="24" t="s">
        <v>55</v>
      </c>
      <c r="E288" s="24" t="s">
        <v>36</v>
      </c>
      <c r="F288" s="25" t="s">
        <v>37</v>
      </c>
      <c r="G288" s="26">
        <v>10000</v>
      </c>
      <c r="H288" s="19">
        <v>0</v>
      </c>
      <c r="I288" s="19">
        <v>25</v>
      </c>
      <c r="J288" s="19">
        <f t="shared" si="39"/>
        <v>287</v>
      </c>
      <c r="K288" s="19">
        <f t="shared" si="40"/>
        <v>710</v>
      </c>
      <c r="L288" s="19">
        <f t="shared" si="45"/>
        <v>120</v>
      </c>
      <c r="M288" s="19">
        <f t="shared" si="41"/>
        <v>304</v>
      </c>
      <c r="N288" s="19">
        <f t="shared" si="42"/>
        <v>709</v>
      </c>
      <c r="O288" s="19">
        <v>0</v>
      </c>
      <c r="P288" s="19">
        <f t="shared" si="46"/>
        <v>2155</v>
      </c>
      <c r="Q288" s="19">
        <f t="shared" si="47"/>
        <v>616</v>
      </c>
      <c r="R288" s="19">
        <f t="shared" si="44"/>
        <v>1539</v>
      </c>
      <c r="S288" s="27">
        <f t="shared" si="43"/>
        <v>9384</v>
      </c>
      <c r="T288" s="21">
        <v>111</v>
      </c>
    </row>
    <row r="289" spans="1:20" s="28" customFormat="1" ht="21" thickBot="1" x14ac:dyDescent="0.35">
      <c r="A289" s="14" t="s">
        <v>707</v>
      </c>
      <c r="B289" s="23" t="s">
        <v>708</v>
      </c>
      <c r="C289" s="24" t="s">
        <v>700</v>
      </c>
      <c r="D289" s="24" t="s">
        <v>233</v>
      </c>
      <c r="E289" s="24" t="s">
        <v>36</v>
      </c>
      <c r="F289" s="25" t="s">
        <v>37</v>
      </c>
      <c r="G289" s="26">
        <v>10000</v>
      </c>
      <c r="H289" s="19">
        <v>0</v>
      </c>
      <c r="I289" s="19">
        <v>25</v>
      </c>
      <c r="J289" s="19">
        <f t="shared" si="39"/>
        <v>287</v>
      </c>
      <c r="K289" s="19">
        <f t="shared" si="40"/>
        <v>710</v>
      </c>
      <c r="L289" s="19">
        <f t="shared" si="45"/>
        <v>120</v>
      </c>
      <c r="M289" s="19">
        <f t="shared" si="41"/>
        <v>304</v>
      </c>
      <c r="N289" s="19">
        <f t="shared" si="42"/>
        <v>709</v>
      </c>
      <c r="O289" s="19">
        <v>0</v>
      </c>
      <c r="P289" s="19">
        <f t="shared" si="46"/>
        <v>2155</v>
      </c>
      <c r="Q289" s="19">
        <f t="shared" si="47"/>
        <v>616</v>
      </c>
      <c r="R289" s="19">
        <f t="shared" si="44"/>
        <v>1539</v>
      </c>
      <c r="S289" s="27">
        <f t="shared" si="43"/>
        <v>9384</v>
      </c>
      <c r="T289" s="21">
        <v>111</v>
      </c>
    </row>
    <row r="290" spans="1:20" s="28" customFormat="1" ht="21" thickBot="1" x14ac:dyDescent="0.35">
      <c r="A290" s="14" t="s">
        <v>709</v>
      </c>
      <c r="B290" s="23" t="s">
        <v>710</v>
      </c>
      <c r="C290" s="24" t="s">
        <v>700</v>
      </c>
      <c r="D290" s="24" t="s">
        <v>711</v>
      </c>
      <c r="E290" s="24" t="s">
        <v>31</v>
      </c>
      <c r="F290" s="25" t="s">
        <v>37</v>
      </c>
      <c r="G290" s="26">
        <v>10000</v>
      </c>
      <c r="H290" s="19">
        <v>0</v>
      </c>
      <c r="I290" s="19">
        <v>25</v>
      </c>
      <c r="J290" s="19">
        <f t="shared" si="39"/>
        <v>287</v>
      </c>
      <c r="K290" s="19">
        <f t="shared" si="40"/>
        <v>710</v>
      </c>
      <c r="L290" s="19">
        <f t="shared" si="45"/>
        <v>120</v>
      </c>
      <c r="M290" s="19">
        <f t="shared" si="41"/>
        <v>304</v>
      </c>
      <c r="N290" s="19">
        <f t="shared" si="42"/>
        <v>709</v>
      </c>
      <c r="O290" s="19">
        <v>0</v>
      </c>
      <c r="P290" s="19">
        <f t="shared" si="46"/>
        <v>2155</v>
      </c>
      <c r="Q290" s="19">
        <f t="shared" si="47"/>
        <v>616</v>
      </c>
      <c r="R290" s="19">
        <f t="shared" si="44"/>
        <v>1539</v>
      </c>
      <c r="S290" s="27">
        <f t="shared" si="43"/>
        <v>9384</v>
      </c>
      <c r="T290" s="21">
        <v>111</v>
      </c>
    </row>
    <row r="291" spans="1:20" s="28" customFormat="1" ht="21" thickBot="1" x14ac:dyDescent="0.35">
      <c r="A291" s="14" t="s">
        <v>712</v>
      </c>
      <c r="B291" s="23" t="s">
        <v>713</v>
      </c>
      <c r="C291" s="24" t="s">
        <v>700</v>
      </c>
      <c r="D291" s="24" t="s">
        <v>233</v>
      </c>
      <c r="E291" s="24" t="s">
        <v>36</v>
      </c>
      <c r="F291" s="25" t="s">
        <v>37</v>
      </c>
      <c r="G291" s="26">
        <v>10000</v>
      </c>
      <c r="H291" s="19">
        <v>0</v>
      </c>
      <c r="I291" s="19">
        <v>25</v>
      </c>
      <c r="J291" s="19">
        <f t="shared" si="39"/>
        <v>287</v>
      </c>
      <c r="K291" s="19">
        <f t="shared" si="40"/>
        <v>710</v>
      </c>
      <c r="L291" s="19">
        <f t="shared" si="45"/>
        <v>120</v>
      </c>
      <c r="M291" s="19">
        <f t="shared" si="41"/>
        <v>304</v>
      </c>
      <c r="N291" s="19">
        <f t="shared" si="42"/>
        <v>709</v>
      </c>
      <c r="O291" s="19">
        <v>0</v>
      </c>
      <c r="P291" s="19">
        <f t="shared" si="46"/>
        <v>2155</v>
      </c>
      <c r="Q291" s="19">
        <f t="shared" si="47"/>
        <v>616</v>
      </c>
      <c r="R291" s="19">
        <f t="shared" si="44"/>
        <v>1539</v>
      </c>
      <c r="S291" s="27">
        <f t="shared" si="43"/>
        <v>9384</v>
      </c>
      <c r="T291" s="21">
        <v>111</v>
      </c>
    </row>
    <row r="292" spans="1:20" s="28" customFormat="1" ht="21" thickBot="1" x14ac:dyDescent="0.35">
      <c r="A292" s="14" t="s">
        <v>714</v>
      </c>
      <c r="B292" s="23" t="s">
        <v>715</v>
      </c>
      <c r="C292" s="24" t="s">
        <v>716</v>
      </c>
      <c r="D292" s="24" t="s">
        <v>516</v>
      </c>
      <c r="E292" s="24" t="s">
        <v>36</v>
      </c>
      <c r="F292" s="25" t="s">
        <v>62</v>
      </c>
      <c r="G292" s="26">
        <v>31500</v>
      </c>
      <c r="H292" s="19">
        <v>0</v>
      </c>
      <c r="I292" s="19">
        <v>25</v>
      </c>
      <c r="J292" s="19">
        <f t="shared" si="39"/>
        <v>904.05</v>
      </c>
      <c r="K292" s="19">
        <f t="shared" si="40"/>
        <v>2236.5</v>
      </c>
      <c r="L292" s="19">
        <f t="shared" si="45"/>
        <v>378</v>
      </c>
      <c r="M292" s="19">
        <f t="shared" si="41"/>
        <v>957.6</v>
      </c>
      <c r="N292" s="19">
        <f t="shared" si="42"/>
        <v>2233.3500000000004</v>
      </c>
      <c r="O292" s="19">
        <v>0</v>
      </c>
      <c r="P292" s="19">
        <f t="shared" si="46"/>
        <v>6734.5000000000009</v>
      </c>
      <c r="Q292" s="19">
        <f t="shared" si="47"/>
        <v>1886.65</v>
      </c>
      <c r="R292" s="19">
        <f t="shared" si="44"/>
        <v>4847.8500000000004</v>
      </c>
      <c r="S292" s="27">
        <f t="shared" si="43"/>
        <v>29613.35</v>
      </c>
      <c r="T292" s="21">
        <v>111</v>
      </c>
    </row>
    <row r="293" spans="1:20" s="28" customFormat="1" ht="21" thickBot="1" x14ac:dyDescent="0.35">
      <c r="A293" s="14" t="s">
        <v>717</v>
      </c>
      <c r="B293" s="23" t="s">
        <v>718</v>
      </c>
      <c r="C293" s="24" t="s">
        <v>716</v>
      </c>
      <c r="D293" s="24" t="s">
        <v>719</v>
      </c>
      <c r="E293" s="24" t="s">
        <v>31</v>
      </c>
      <c r="F293" s="25" t="s">
        <v>62</v>
      </c>
      <c r="G293" s="26">
        <v>31500</v>
      </c>
      <c r="H293" s="19">
        <v>0</v>
      </c>
      <c r="I293" s="19">
        <v>25</v>
      </c>
      <c r="J293" s="19">
        <f t="shared" si="39"/>
        <v>904.05</v>
      </c>
      <c r="K293" s="19">
        <f t="shared" si="40"/>
        <v>2236.5</v>
      </c>
      <c r="L293" s="19">
        <f t="shared" si="45"/>
        <v>378</v>
      </c>
      <c r="M293" s="19">
        <f t="shared" si="41"/>
        <v>957.6</v>
      </c>
      <c r="N293" s="19">
        <f t="shared" si="42"/>
        <v>2233.3500000000004</v>
      </c>
      <c r="O293" s="19">
        <v>0</v>
      </c>
      <c r="P293" s="19">
        <f t="shared" si="46"/>
        <v>6734.5000000000009</v>
      </c>
      <c r="Q293" s="19">
        <f t="shared" si="47"/>
        <v>1886.65</v>
      </c>
      <c r="R293" s="19">
        <f t="shared" si="44"/>
        <v>4847.8500000000004</v>
      </c>
      <c r="S293" s="27">
        <f t="shared" si="43"/>
        <v>29613.35</v>
      </c>
      <c r="T293" s="21">
        <v>111</v>
      </c>
    </row>
    <row r="294" spans="1:20" s="28" customFormat="1" ht="21" thickBot="1" x14ac:dyDescent="0.35">
      <c r="A294" s="14" t="s">
        <v>720</v>
      </c>
      <c r="B294" s="23" t="s">
        <v>721</v>
      </c>
      <c r="C294" s="24" t="s">
        <v>716</v>
      </c>
      <c r="D294" s="24" t="s">
        <v>483</v>
      </c>
      <c r="E294" s="24" t="s">
        <v>31</v>
      </c>
      <c r="F294" s="25" t="s">
        <v>37</v>
      </c>
      <c r="G294" s="26">
        <v>10000</v>
      </c>
      <c r="H294" s="19">
        <v>0</v>
      </c>
      <c r="I294" s="19">
        <v>25</v>
      </c>
      <c r="J294" s="19">
        <f t="shared" si="39"/>
        <v>287</v>
      </c>
      <c r="K294" s="19">
        <f t="shared" si="40"/>
        <v>710</v>
      </c>
      <c r="L294" s="19">
        <f t="shared" si="45"/>
        <v>120</v>
      </c>
      <c r="M294" s="19">
        <f t="shared" si="41"/>
        <v>304</v>
      </c>
      <c r="N294" s="19">
        <f t="shared" si="42"/>
        <v>709</v>
      </c>
      <c r="O294" s="19">
        <v>0</v>
      </c>
      <c r="P294" s="19">
        <f t="shared" si="46"/>
        <v>2155</v>
      </c>
      <c r="Q294" s="19">
        <f t="shared" si="47"/>
        <v>616</v>
      </c>
      <c r="R294" s="19">
        <f t="shared" si="44"/>
        <v>1539</v>
      </c>
      <c r="S294" s="27">
        <f t="shared" si="43"/>
        <v>9384</v>
      </c>
      <c r="T294" s="21">
        <v>111</v>
      </c>
    </row>
    <row r="295" spans="1:20" s="28" customFormat="1" ht="21" thickBot="1" x14ac:dyDescent="0.35">
      <c r="A295" s="14" t="s">
        <v>722</v>
      </c>
      <c r="B295" s="23" t="s">
        <v>723</v>
      </c>
      <c r="C295" s="24" t="s">
        <v>716</v>
      </c>
      <c r="D295" s="24" t="s">
        <v>233</v>
      </c>
      <c r="E295" s="24" t="s">
        <v>36</v>
      </c>
      <c r="F295" s="25" t="s">
        <v>37</v>
      </c>
      <c r="G295" s="26">
        <v>10000</v>
      </c>
      <c r="H295" s="19">
        <v>0</v>
      </c>
      <c r="I295" s="19">
        <v>25</v>
      </c>
      <c r="J295" s="19">
        <f t="shared" si="39"/>
        <v>287</v>
      </c>
      <c r="K295" s="19">
        <f t="shared" si="40"/>
        <v>710</v>
      </c>
      <c r="L295" s="19">
        <f t="shared" si="45"/>
        <v>120</v>
      </c>
      <c r="M295" s="19">
        <f t="shared" si="41"/>
        <v>304</v>
      </c>
      <c r="N295" s="19">
        <f t="shared" si="42"/>
        <v>709</v>
      </c>
      <c r="O295" s="19">
        <v>0</v>
      </c>
      <c r="P295" s="19">
        <f t="shared" si="46"/>
        <v>2155</v>
      </c>
      <c r="Q295" s="19">
        <f t="shared" si="47"/>
        <v>616</v>
      </c>
      <c r="R295" s="19">
        <f t="shared" si="44"/>
        <v>1539</v>
      </c>
      <c r="S295" s="27">
        <f t="shared" si="43"/>
        <v>9384</v>
      </c>
      <c r="T295" s="21">
        <v>111</v>
      </c>
    </row>
    <row r="296" spans="1:20" s="28" customFormat="1" ht="21" thickBot="1" x14ac:dyDescent="0.35">
      <c r="A296" s="14" t="s">
        <v>724</v>
      </c>
      <c r="B296" s="23" t="s">
        <v>725</v>
      </c>
      <c r="C296" s="24" t="s">
        <v>726</v>
      </c>
      <c r="D296" s="24" t="s">
        <v>483</v>
      </c>
      <c r="E296" s="24" t="s">
        <v>31</v>
      </c>
      <c r="F296" s="25" t="s">
        <v>37</v>
      </c>
      <c r="G296" s="26">
        <v>10000</v>
      </c>
      <c r="H296" s="19">
        <v>0</v>
      </c>
      <c r="I296" s="19">
        <v>25</v>
      </c>
      <c r="J296" s="19">
        <f t="shared" si="39"/>
        <v>287</v>
      </c>
      <c r="K296" s="19">
        <f t="shared" si="40"/>
        <v>710</v>
      </c>
      <c r="L296" s="19">
        <f t="shared" si="45"/>
        <v>120</v>
      </c>
      <c r="M296" s="19">
        <f t="shared" si="41"/>
        <v>304</v>
      </c>
      <c r="N296" s="19">
        <f t="shared" si="42"/>
        <v>709</v>
      </c>
      <c r="O296" s="19">
        <v>0</v>
      </c>
      <c r="P296" s="19">
        <f t="shared" si="46"/>
        <v>2155</v>
      </c>
      <c r="Q296" s="19">
        <f t="shared" si="47"/>
        <v>616</v>
      </c>
      <c r="R296" s="19">
        <f t="shared" si="44"/>
        <v>1539</v>
      </c>
      <c r="S296" s="27">
        <f t="shared" si="43"/>
        <v>9384</v>
      </c>
      <c r="T296" s="21">
        <v>111</v>
      </c>
    </row>
    <row r="297" spans="1:20" s="28" customFormat="1" ht="21" thickBot="1" x14ac:dyDescent="0.35">
      <c r="A297" s="14" t="s">
        <v>727</v>
      </c>
      <c r="B297" s="23" t="s">
        <v>728</v>
      </c>
      <c r="C297" s="24" t="s">
        <v>726</v>
      </c>
      <c r="D297" s="24" t="s">
        <v>729</v>
      </c>
      <c r="E297" s="24" t="s">
        <v>36</v>
      </c>
      <c r="F297" s="25" t="s">
        <v>37</v>
      </c>
      <c r="G297" s="26">
        <v>10000</v>
      </c>
      <c r="H297" s="19">
        <v>0</v>
      </c>
      <c r="I297" s="19">
        <v>25</v>
      </c>
      <c r="J297" s="19">
        <f t="shared" si="39"/>
        <v>287</v>
      </c>
      <c r="K297" s="19">
        <f t="shared" si="40"/>
        <v>710</v>
      </c>
      <c r="L297" s="19">
        <f t="shared" si="45"/>
        <v>120</v>
      </c>
      <c r="M297" s="19">
        <f t="shared" si="41"/>
        <v>304</v>
      </c>
      <c r="N297" s="19">
        <f t="shared" si="42"/>
        <v>709</v>
      </c>
      <c r="O297" s="19">
        <v>0</v>
      </c>
      <c r="P297" s="19">
        <f t="shared" si="46"/>
        <v>2155</v>
      </c>
      <c r="Q297" s="19">
        <f t="shared" si="47"/>
        <v>616</v>
      </c>
      <c r="R297" s="19">
        <f t="shared" si="44"/>
        <v>1539</v>
      </c>
      <c r="S297" s="27">
        <f t="shared" si="43"/>
        <v>9384</v>
      </c>
      <c r="T297" s="21">
        <v>111</v>
      </c>
    </row>
    <row r="298" spans="1:20" s="28" customFormat="1" ht="21" thickBot="1" x14ac:dyDescent="0.35">
      <c r="A298" s="14" t="s">
        <v>730</v>
      </c>
      <c r="B298" s="23" t="s">
        <v>731</v>
      </c>
      <c r="C298" s="24" t="s">
        <v>716</v>
      </c>
      <c r="D298" s="24" t="s">
        <v>233</v>
      </c>
      <c r="E298" s="24" t="s">
        <v>36</v>
      </c>
      <c r="F298" s="25" t="s">
        <v>37</v>
      </c>
      <c r="G298" s="26">
        <v>10000</v>
      </c>
      <c r="H298" s="19">
        <v>0</v>
      </c>
      <c r="I298" s="19">
        <v>25</v>
      </c>
      <c r="J298" s="19">
        <f t="shared" si="39"/>
        <v>287</v>
      </c>
      <c r="K298" s="19">
        <f t="shared" si="40"/>
        <v>710</v>
      </c>
      <c r="L298" s="19">
        <f t="shared" si="45"/>
        <v>120</v>
      </c>
      <c r="M298" s="19">
        <f t="shared" si="41"/>
        <v>304</v>
      </c>
      <c r="N298" s="19">
        <f t="shared" si="42"/>
        <v>709</v>
      </c>
      <c r="O298" s="19">
        <v>0</v>
      </c>
      <c r="P298" s="19">
        <f t="shared" si="46"/>
        <v>2155</v>
      </c>
      <c r="Q298" s="19">
        <f t="shared" si="47"/>
        <v>616</v>
      </c>
      <c r="R298" s="19">
        <f t="shared" si="44"/>
        <v>1539</v>
      </c>
      <c r="S298" s="27">
        <f t="shared" si="43"/>
        <v>9384</v>
      </c>
      <c r="T298" s="21">
        <v>111</v>
      </c>
    </row>
    <row r="299" spans="1:20" s="28" customFormat="1" ht="21" thickBot="1" x14ac:dyDescent="0.35">
      <c r="A299" s="14" t="s">
        <v>732</v>
      </c>
      <c r="B299" s="23" t="s">
        <v>733</v>
      </c>
      <c r="C299" s="24" t="s">
        <v>716</v>
      </c>
      <c r="D299" s="24" t="s">
        <v>233</v>
      </c>
      <c r="E299" s="24" t="s">
        <v>31</v>
      </c>
      <c r="F299" s="25" t="s">
        <v>37</v>
      </c>
      <c r="G299" s="26">
        <v>10000</v>
      </c>
      <c r="H299" s="19">
        <v>0</v>
      </c>
      <c r="I299" s="19">
        <v>25</v>
      </c>
      <c r="J299" s="19">
        <f t="shared" si="39"/>
        <v>287</v>
      </c>
      <c r="K299" s="19">
        <f t="shared" si="40"/>
        <v>710</v>
      </c>
      <c r="L299" s="19">
        <f t="shared" si="45"/>
        <v>120</v>
      </c>
      <c r="M299" s="19">
        <f t="shared" si="41"/>
        <v>304</v>
      </c>
      <c r="N299" s="19">
        <f t="shared" si="42"/>
        <v>709</v>
      </c>
      <c r="O299" s="19">
        <v>0</v>
      </c>
      <c r="P299" s="19">
        <f t="shared" si="46"/>
        <v>2155</v>
      </c>
      <c r="Q299" s="19">
        <f t="shared" si="47"/>
        <v>616</v>
      </c>
      <c r="R299" s="19">
        <f t="shared" si="44"/>
        <v>1539</v>
      </c>
      <c r="S299" s="27">
        <f t="shared" si="43"/>
        <v>9384</v>
      </c>
      <c r="T299" s="21">
        <v>111</v>
      </c>
    </row>
    <row r="300" spans="1:20" s="28" customFormat="1" ht="21" thickBot="1" x14ac:dyDescent="0.35">
      <c r="A300" s="14" t="s">
        <v>734</v>
      </c>
      <c r="B300" s="23" t="s">
        <v>735</v>
      </c>
      <c r="C300" s="24" t="s">
        <v>736</v>
      </c>
      <c r="D300" s="24" t="s">
        <v>516</v>
      </c>
      <c r="E300" s="24" t="s">
        <v>31</v>
      </c>
      <c r="F300" s="25" t="s">
        <v>62</v>
      </c>
      <c r="G300" s="26">
        <v>31500</v>
      </c>
      <c r="H300" s="19">
        <v>0</v>
      </c>
      <c r="I300" s="19">
        <v>25</v>
      </c>
      <c r="J300" s="19">
        <f t="shared" si="39"/>
        <v>904.05</v>
      </c>
      <c r="K300" s="19">
        <f t="shared" si="40"/>
        <v>2236.5</v>
      </c>
      <c r="L300" s="19">
        <f t="shared" si="45"/>
        <v>378</v>
      </c>
      <c r="M300" s="19">
        <f t="shared" si="41"/>
        <v>957.6</v>
      </c>
      <c r="N300" s="19">
        <f t="shared" si="42"/>
        <v>2233.3500000000004</v>
      </c>
      <c r="O300" s="19">
        <v>0</v>
      </c>
      <c r="P300" s="19">
        <f t="shared" si="46"/>
        <v>6734.5000000000009</v>
      </c>
      <c r="Q300" s="19">
        <f t="shared" si="47"/>
        <v>1886.65</v>
      </c>
      <c r="R300" s="19">
        <f t="shared" si="44"/>
        <v>4847.8500000000004</v>
      </c>
      <c r="S300" s="27">
        <f t="shared" si="43"/>
        <v>29613.35</v>
      </c>
      <c r="T300" s="21">
        <v>111</v>
      </c>
    </row>
    <row r="301" spans="1:20" s="28" customFormat="1" ht="21" thickBot="1" x14ac:dyDescent="0.35">
      <c r="A301" s="14" t="s">
        <v>737</v>
      </c>
      <c r="B301" s="23" t="s">
        <v>738</v>
      </c>
      <c r="C301" s="24" t="s">
        <v>736</v>
      </c>
      <c r="D301" s="24" t="s">
        <v>233</v>
      </c>
      <c r="E301" s="24" t="s">
        <v>36</v>
      </c>
      <c r="F301" s="25" t="s">
        <v>37</v>
      </c>
      <c r="G301" s="26">
        <v>10000</v>
      </c>
      <c r="H301" s="19">
        <v>0</v>
      </c>
      <c r="I301" s="19">
        <v>25</v>
      </c>
      <c r="J301" s="19">
        <f t="shared" si="39"/>
        <v>287</v>
      </c>
      <c r="K301" s="19">
        <f t="shared" si="40"/>
        <v>710</v>
      </c>
      <c r="L301" s="19">
        <f t="shared" si="45"/>
        <v>120</v>
      </c>
      <c r="M301" s="19">
        <f t="shared" si="41"/>
        <v>304</v>
      </c>
      <c r="N301" s="19">
        <f t="shared" si="42"/>
        <v>709</v>
      </c>
      <c r="O301" s="19">
        <v>0</v>
      </c>
      <c r="P301" s="19">
        <f t="shared" si="46"/>
        <v>2155</v>
      </c>
      <c r="Q301" s="19">
        <f t="shared" si="47"/>
        <v>616</v>
      </c>
      <c r="R301" s="19">
        <f t="shared" si="44"/>
        <v>1539</v>
      </c>
      <c r="S301" s="27">
        <f t="shared" si="43"/>
        <v>9384</v>
      </c>
      <c r="T301" s="21">
        <v>111</v>
      </c>
    </row>
    <row r="302" spans="1:20" s="28" customFormat="1" ht="21" thickBot="1" x14ac:dyDescent="0.35">
      <c r="A302" s="14" t="s">
        <v>739</v>
      </c>
      <c r="B302" s="23" t="s">
        <v>740</v>
      </c>
      <c r="C302" s="24" t="s">
        <v>736</v>
      </c>
      <c r="D302" s="24" t="s">
        <v>233</v>
      </c>
      <c r="E302" s="24" t="s">
        <v>31</v>
      </c>
      <c r="F302" s="25" t="s">
        <v>37</v>
      </c>
      <c r="G302" s="26">
        <v>10000</v>
      </c>
      <c r="H302" s="19">
        <v>0</v>
      </c>
      <c r="I302" s="19">
        <v>25</v>
      </c>
      <c r="J302" s="19">
        <f t="shared" si="39"/>
        <v>287</v>
      </c>
      <c r="K302" s="19">
        <f t="shared" si="40"/>
        <v>710</v>
      </c>
      <c r="L302" s="19">
        <f t="shared" si="45"/>
        <v>120</v>
      </c>
      <c r="M302" s="19">
        <f t="shared" si="41"/>
        <v>304</v>
      </c>
      <c r="N302" s="19">
        <f t="shared" si="42"/>
        <v>709</v>
      </c>
      <c r="O302" s="19">
        <v>0</v>
      </c>
      <c r="P302" s="19">
        <f t="shared" si="46"/>
        <v>2155</v>
      </c>
      <c r="Q302" s="19">
        <f t="shared" si="47"/>
        <v>616</v>
      </c>
      <c r="R302" s="19">
        <f t="shared" si="44"/>
        <v>1539</v>
      </c>
      <c r="S302" s="27">
        <f t="shared" si="43"/>
        <v>9384</v>
      </c>
      <c r="T302" s="21">
        <v>111</v>
      </c>
    </row>
    <row r="303" spans="1:20" s="28" customFormat="1" ht="21" thickBot="1" x14ac:dyDescent="0.35">
      <c r="A303" s="14" t="s">
        <v>741</v>
      </c>
      <c r="B303" s="23" t="s">
        <v>742</v>
      </c>
      <c r="C303" s="24" t="s">
        <v>743</v>
      </c>
      <c r="D303" s="24" t="s">
        <v>516</v>
      </c>
      <c r="E303" s="24" t="s">
        <v>36</v>
      </c>
      <c r="F303" s="25" t="s">
        <v>62</v>
      </c>
      <c r="G303" s="26">
        <v>33345.74</v>
      </c>
      <c r="H303" s="19">
        <v>0</v>
      </c>
      <c r="I303" s="19">
        <v>25</v>
      </c>
      <c r="J303" s="19">
        <f>+G303*2.87%</f>
        <v>957.02273799999989</v>
      </c>
      <c r="K303" s="19">
        <f t="shared" si="40"/>
        <v>2367.5500000000002</v>
      </c>
      <c r="L303" s="19">
        <f t="shared" si="45"/>
        <v>400.14887999999996</v>
      </c>
      <c r="M303" s="19">
        <f t="shared" si="41"/>
        <v>1013.7104959999999</v>
      </c>
      <c r="N303" s="19">
        <f t="shared" si="42"/>
        <v>2364.2129660000001</v>
      </c>
      <c r="O303" s="19">
        <v>1190.1199999999999</v>
      </c>
      <c r="P303" s="19">
        <f t="shared" si="46"/>
        <v>8317.7650799999992</v>
      </c>
      <c r="Q303" s="19">
        <f>H303+I303+J303+M303+O303</f>
        <v>3185.8532339999997</v>
      </c>
      <c r="R303" s="19">
        <f t="shared" si="44"/>
        <v>5131.911846</v>
      </c>
      <c r="S303" s="27">
        <f t="shared" si="43"/>
        <v>30159.89</v>
      </c>
      <c r="T303" s="21">
        <v>111</v>
      </c>
    </row>
    <row r="304" spans="1:20" s="28" customFormat="1" ht="21" thickBot="1" x14ac:dyDescent="0.35">
      <c r="A304" s="14" t="s">
        <v>744</v>
      </c>
      <c r="B304" s="23" t="s">
        <v>745</v>
      </c>
      <c r="C304" s="24" t="s">
        <v>743</v>
      </c>
      <c r="D304" s="24" t="s">
        <v>689</v>
      </c>
      <c r="E304" s="24" t="s">
        <v>31</v>
      </c>
      <c r="F304" s="25" t="s">
        <v>37</v>
      </c>
      <c r="G304" s="26">
        <v>10000</v>
      </c>
      <c r="H304" s="19">
        <v>0</v>
      </c>
      <c r="I304" s="19">
        <v>25</v>
      </c>
      <c r="J304" s="19">
        <f t="shared" si="39"/>
        <v>287</v>
      </c>
      <c r="K304" s="19">
        <f t="shared" si="40"/>
        <v>710</v>
      </c>
      <c r="L304" s="19">
        <f t="shared" si="45"/>
        <v>120</v>
      </c>
      <c r="M304" s="19">
        <f t="shared" si="41"/>
        <v>304</v>
      </c>
      <c r="N304" s="19">
        <f t="shared" si="42"/>
        <v>709</v>
      </c>
      <c r="O304" s="19">
        <v>0</v>
      </c>
      <c r="P304" s="19">
        <f t="shared" si="46"/>
        <v>2155</v>
      </c>
      <c r="Q304" s="19">
        <f t="shared" si="47"/>
        <v>616</v>
      </c>
      <c r="R304" s="19">
        <f t="shared" si="44"/>
        <v>1539</v>
      </c>
      <c r="S304" s="27">
        <f t="shared" si="43"/>
        <v>9384</v>
      </c>
      <c r="T304" s="21">
        <v>111</v>
      </c>
    </row>
    <row r="305" spans="1:20" s="28" customFormat="1" ht="21" thickBot="1" x14ac:dyDescent="0.35">
      <c r="A305" s="14" t="s">
        <v>746</v>
      </c>
      <c r="B305" s="23" t="s">
        <v>747</v>
      </c>
      <c r="C305" s="24" t="s">
        <v>743</v>
      </c>
      <c r="D305" s="24" t="s">
        <v>483</v>
      </c>
      <c r="E305" s="24" t="s">
        <v>31</v>
      </c>
      <c r="F305" s="25" t="s">
        <v>37</v>
      </c>
      <c r="G305" s="26">
        <v>10000</v>
      </c>
      <c r="H305" s="19">
        <v>0</v>
      </c>
      <c r="I305" s="19">
        <v>25</v>
      </c>
      <c r="J305" s="19">
        <f t="shared" si="39"/>
        <v>287</v>
      </c>
      <c r="K305" s="19">
        <f t="shared" si="40"/>
        <v>710</v>
      </c>
      <c r="L305" s="19">
        <f t="shared" si="45"/>
        <v>120</v>
      </c>
      <c r="M305" s="19">
        <f t="shared" si="41"/>
        <v>304</v>
      </c>
      <c r="N305" s="19">
        <f t="shared" si="42"/>
        <v>709</v>
      </c>
      <c r="O305" s="19">
        <v>0</v>
      </c>
      <c r="P305" s="19">
        <f t="shared" si="46"/>
        <v>2155</v>
      </c>
      <c r="Q305" s="19">
        <f t="shared" si="47"/>
        <v>616</v>
      </c>
      <c r="R305" s="19">
        <f t="shared" si="44"/>
        <v>1539</v>
      </c>
      <c r="S305" s="27">
        <f t="shared" si="43"/>
        <v>9384</v>
      </c>
      <c r="T305" s="21">
        <v>111</v>
      </c>
    </row>
    <row r="306" spans="1:20" s="28" customFormat="1" ht="21" thickBot="1" x14ac:dyDescent="0.35">
      <c r="A306" s="14" t="s">
        <v>748</v>
      </c>
      <c r="B306" s="23" t="s">
        <v>749</v>
      </c>
      <c r="C306" s="24" t="s">
        <v>743</v>
      </c>
      <c r="D306" s="24" t="s">
        <v>170</v>
      </c>
      <c r="E306" s="24" t="s">
        <v>31</v>
      </c>
      <c r="F306" s="25" t="s">
        <v>37</v>
      </c>
      <c r="G306" s="26">
        <v>10000</v>
      </c>
      <c r="H306" s="19">
        <v>0</v>
      </c>
      <c r="I306" s="19">
        <v>25</v>
      </c>
      <c r="J306" s="19">
        <f t="shared" si="39"/>
        <v>287</v>
      </c>
      <c r="K306" s="19">
        <f t="shared" si="40"/>
        <v>710</v>
      </c>
      <c r="L306" s="19">
        <f t="shared" si="45"/>
        <v>120</v>
      </c>
      <c r="M306" s="19">
        <f t="shared" si="41"/>
        <v>304</v>
      </c>
      <c r="N306" s="19">
        <f t="shared" si="42"/>
        <v>709</v>
      </c>
      <c r="O306" s="19">
        <v>0</v>
      </c>
      <c r="P306" s="19">
        <f t="shared" si="46"/>
        <v>2155</v>
      </c>
      <c r="Q306" s="19">
        <f t="shared" si="47"/>
        <v>616</v>
      </c>
      <c r="R306" s="19">
        <f t="shared" si="44"/>
        <v>1539</v>
      </c>
      <c r="S306" s="27">
        <f t="shared" si="43"/>
        <v>9384</v>
      </c>
      <c r="T306" s="21">
        <v>111</v>
      </c>
    </row>
    <row r="307" spans="1:20" s="28" customFormat="1" ht="21" thickBot="1" x14ac:dyDescent="0.35">
      <c r="A307" s="14" t="s">
        <v>750</v>
      </c>
      <c r="B307" s="23" t="s">
        <v>751</v>
      </c>
      <c r="C307" s="24" t="s">
        <v>743</v>
      </c>
      <c r="D307" s="24" t="s">
        <v>752</v>
      </c>
      <c r="E307" s="24" t="s">
        <v>31</v>
      </c>
      <c r="F307" s="25" t="s">
        <v>62</v>
      </c>
      <c r="G307" s="26">
        <v>10000</v>
      </c>
      <c r="H307" s="19">
        <v>0</v>
      </c>
      <c r="I307" s="19">
        <v>25</v>
      </c>
      <c r="J307" s="19">
        <f t="shared" si="39"/>
        <v>287</v>
      </c>
      <c r="K307" s="19">
        <f t="shared" si="40"/>
        <v>710</v>
      </c>
      <c r="L307" s="19">
        <f t="shared" si="45"/>
        <v>120</v>
      </c>
      <c r="M307" s="19">
        <f t="shared" si="41"/>
        <v>304</v>
      </c>
      <c r="N307" s="19">
        <f t="shared" si="42"/>
        <v>709</v>
      </c>
      <c r="O307" s="19">
        <v>0</v>
      </c>
      <c r="P307" s="19">
        <f t="shared" si="46"/>
        <v>2155</v>
      </c>
      <c r="Q307" s="19">
        <f t="shared" si="47"/>
        <v>616</v>
      </c>
      <c r="R307" s="19">
        <f t="shared" si="44"/>
        <v>1539</v>
      </c>
      <c r="S307" s="27">
        <f t="shared" si="43"/>
        <v>9384</v>
      </c>
      <c r="T307" s="21">
        <v>111</v>
      </c>
    </row>
    <row r="308" spans="1:20" s="28" customFormat="1" ht="21" thickBot="1" x14ac:dyDescent="0.35">
      <c r="A308" s="14" t="s">
        <v>753</v>
      </c>
      <c r="B308" s="23" t="s">
        <v>754</v>
      </c>
      <c r="C308" s="24" t="s">
        <v>743</v>
      </c>
      <c r="D308" s="24" t="s">
        <v>55</v>
      </c>
      <c r="E308" s="24" t="s">
        <v>36</v>
      </c>
      <c r="F308" s="25" t="s">
        <v>37</v>
      </c>
      <c r="G308" s="26">
        <v>10000</v>
      </c>
      <c r="H308" s="19">
        <v>0</v>
      </c>
      <c r="I308" s="19">
        <v>25</v>
      </c>
      <c r="J308" s="19">
        <f t="shared" si="39"/>
        <v>287</v>
      </c>
      <c r="K308" s="19">
        <f t="shared" si="40"/>
        <v>710</v>
      </c>
      <c r="L308" s="19">
        <f t="shared" si="45"/>
        <v>120</v>
      </c>
      <c r="M308" s="19">
        <f t="shared" si="41"/>
        <v>304</v>
      </c>
      <c r="N308" s="19">
        <f t="shared" si="42"/>
        <v>709</v>
      </c>
      <c r="O308" s="19">
        <v>0</v>
      </c>
      <c r="P308" s="19">
        <f t="shared" si="46"/>
        <v>2155</v>
      </c>
      <c r="Q308" s="19">
        <f t="shared" si="47"/>
        <v>616</v>
      </c>
      <c r="R308" s="19">
        <f t="shared" si="44"/>
        <v>1539</v>
      </c>
      <c r="S308" s="27">
        <f t="shared" si="43"/>
        <v>9384</v>
      </c>
      <c r="T308" s="21">
        <v>111</v>
      </c>
    </row>
    <row r="309" spans="1:20" s="28" customFormat="1" ht="21" thickBot="1" x14ac:dyDescent="0.35">
      <c r="A309" s="14" t="s">
        <v>755</v>
      </c>
      <c r="B309" s="23" t="s">
        <v>756</v>
      </c>
      <c r="C309" s="24" t="s">
        <v>743</v>
      </c>
      <c r="D309" s="24" t="s">
        <v>444</v>
      </c>
      <c r="E309" s="24" t="s">
        <v>31</v>
      </c>
      <c r="F309" s="25" t="s">
        <v>37</v>
      </c>
      <c r="G309" s="26">
        <v>10000</v>
      </c>
      <c r="H309" s="19">
        <v>0</v>
      </c>
      <c r="I309" s="19">
        <v>25</v>
      </c>
      <c r="J309" s="19">
        <f t="shared" si="39"/>
        <v>287</v>
      </c>
      <c r="K309" s="19">
        <f t="shared" si="40"/>
        <v>710</v>
      </c>
      <c r="L309" s="19">
        <f t="shared" si="45"/>
        <v>120</v>
      </c>
      <c r="M309" s="19">
        <f t="shared" si="41"/>
        <v>304</v>
      </c>
      <c r="N309" s="19">
        <f t="shared" si="42"/>
        <v>709</v>
      </c>
      <c r="O309" s="19">
        <v>0</v>
      </c>
      <c r="P309" s="19">
        <f t="shared" si="46"/>
        <v>2155</v>
      </c>
      <c r="Q309" s="19">
        <f t="shared" si="47"/>
        <v>616</v>
      </c>
      <c r="R309" s="19">
        <f t="shared" si="44"/>
        <v>1539</v>
      </c>
      <c r="S309" s="27">
        <f t="shared" si="43"/>
        <v>9384</v>
      </c>
      <c r="T309" s="21">
        <v>111</v>
      </c>
    </row>
    <row r="310" spans="1:20" s="28" customFormat="1" ht="21" thickBot="1" x14ac:dyDescent="0.35">
      <c r="A310" s="14" t="s">
        <v>757</v>
      </c>
      <c r="B310" s="23" t="s">
        <v>758</v>
      </c>
      <c r="C310" s="24" t="s">
        <v>743</v>
      </c>
      <c r="D310" s="24" t="s">
        <v>233</v>
      </c>
      <c r="E310" s="24" t="s">
        <v>31</v>
      </c>
      <c r="F310" s="25" t="s">
        <v>46</v>
      </c>
      <c r="G310" s="26">
        <v>10000</v>
      </c>
      <c r="H310" s="19">
        <v>0</v>
      </c>
      <c r="I310" s="19">
        <v>25</v>
      </c>
      <c r="J310" s="19">
        <f t="shared" si="39"/>
        <v>287</v>
      </c>
      <c r="K310" s="19">
        <f t="shared" si="40"/>
        <v>710</v>
      </c>
      <c r="L310" s="19">
        <f t="shared" si="45"/>
        <v>120</v>
      </c>
      <c r="M310" s="19">
        <f t="shared" si="41"/>
        <v>304</v>
      </c>
      <c r="N310" s="19">
        <f t="shared" si="42"/>
        <v>709</v>
      </c>
      <c r="O310" s="19">
        <v>0</v>
      </c>
      <c r="P310" s="19">
        <f t="shared" si="46"/>
        <v>2155</v>
      </c>
      <c r="Q310" s="19">
        <f t="shared" si="47"/>
        <v>616</v>
      </c>
      <c r="R310" s="19">
        <f t="shared" si="44"/>
        <v>1539</v>
      </c>
      <c r="S310" s="27">
        <f t="shared" si="43"/>
        <v>9384</v>
      </c>
      <c r="T310" s="21">
        <v>111</v>
      </c>
    </row>
    <row r="311" spans="1:20" s="28" customFormat="1" ht="21" thickBot="1" x14ac:dyDescent="0.35">
      <c r="A311" s="14" t="s">
        <v>759</v>
      </c>
      <c r="B311" s="23" t="s">
        <v>760</v>
      </c>
      <c r="C311" s="24" t="s">
        <v>743</v>
      </c>
      <c r="D311" s="24" t="s">
        <v>553</v>
      </c>
      <c r="E311" s="24" t="s">
        <v>36</v>
      </c>
      <c r="F311" s="25" t="s">
        <v>62</v>
      </c>
      <c r="G311" s="26">
        <v>10000</v>
      </c>
      <c r="H311" s="19">
        <v>0</v>
      </c>
      <c r="I311" s="19">
        <v>25</v>
      </c>
      <c r="J311" s="19">
        <f t="shared" si="39"/>
        <v>287</v>
      </c>
      <c r="K311" s="19">
        <f t="shared" si="40"/>
        <v>710</v>
      </c>
      <c r="L311" s="19">
        <f t="shared" si="45"/>
        <v>120</v>
      </c>
      <c r="M311" s="19">
        <f t="shared" si="41"/>
        <v>304</v>
      </c>
      <c r="N311" s="19">
        <f t="shared" si="42"/>
        <v>709</v>
      </c>
      <c r="O311" s="19">
        <v>0</v>
      </c>
      <c r="P311" s="19">
        <f t="shared" si="46"/>
        <v>2155</v>
      </c>
      <c r="Q311" s="19">
        <f t="shared" si="47"/>
        <v>616</v>
      </c>
      <c r="R311" s="19">
        <f t="shared" si="44"/>
        <v>1539</v>
      </c>
      <c r="S311" s="27">
        <f t="shared" si="43"/>
        <v>9384</v>
      </c>
      <c r="T311" s="21">
        <v>111</v>
      </c>
    </row>
    <row r="312" spans="1:20" s="28" customFormat="1" ht="21" thickBot="1" x14ac:dyDescent="0.35">
      <c r="A312" s="14" t="s">
        <v>761</v>
      </c>
      <c r="B312" s="23" t="s">
        <v>762</v>
      </c>
      <c r="C312" s="24" t="s">
        <v>743</v>
      </c>
      <c r="D312" s="24" t="s">
        <v>541</v>
      </c>
      <c r="E312" s="24" t="s">
        <v>31</v>
      </c>
      <c r="F312" s="25" t="s">
        <v>62</v>
      </c>
      <c r="G312" s="26">
        <v>10000</v>
      </c>
      <c r="H312" s="19">
        <v>0</v>
      </c>
      <c r="I312" s="19">
        <v>25</v>
      </c>
      <c r="J312" s="19">
        <f t="shared" si="39"/>
        <v>287</v>
      </c>
      <c r="K312" s="19">
        <f t="shared" si="40"/>
        <v>710</v>
      </c>
      <c r="L312" s="19">
        <f t="shared" si="45"/>
        <v>120</v>
      </c>
      <c r="M312" s="19">
        <f t="shared" si="41"/>
        <v>304</v>
      </c>
      <c r="N312" s="19">
        <f t="shared" si="42"/>
        <v>709</v>
      </c>
      <c r="O312" s="19">
        <v>0</v>
      </c>
      <c r="P312" s="19">
        <f t="shared" si="46"/>
        <v>2155</v>
      </c>
      <c r="Q312" s="19">
        <f t="shared" si="47"/>
        <v>616</v>
      </c>
      <c r="R312" s="19">
        <f t="shared" si="44"/>
        <v>1539</v>
      </c>
      <c r="S312" s="27">
        <f t="shared" si="43"/>
        <v>9384</v>
      </c>
      <c r="T312" s="21">
        <v>111</v>
      </c>
    </row>
    <row r="313" spans="1:20" s="28" customFormat="1" ht="21" thickBot="1" x14ac:dyDescent="0.35">
      <c r="A313" s="14" t="s">
        <v>763</v>
      </c>
      <c r="B313" s="23" t="s">
        <v>764</v>
      </c>
      <c r="C313" s="24" t="s">
        <v>743</v>
      </c>
      <c r="D313" s="24" t="s">
        <v>541</v>
      </c>
      <c r="E313" s="24" t="s">
        <v>36</v>
      </c>
      <c r="F313" s="25" t="s">
        <v>62</v>
      </c>
      <c r="G313" s="26">
        <v>10000</v>
      </c>
      <c r="H313" s="19">
        <v>0</v>
      </c>
      <c r="I313" s="19">
        <v>25</v>
      </c>
      <c r="J313" s="19">
        <f t="shared" si="39"/>
        <v>287</v>
      </c>
      <c r="K313" s="19">
        <f t="shared" si="40"/>
        <v>710</v>
      </c>
      <c r="L313" s="19">
        <f t="shared" si="45"/>
        <v>120</v>
      </c>
      <c r="M313" s="19">
        <f t="shared" si="41"/>
        <v>304</v>
      </c>
      <c r="N313" s="19">
        <f t="shared" si="42"/>
        <v>709</v>
      </c>
      <c r="O313" s="19">
        <v>0</v>
      </c>
      <c r="P313" s="19">
        <f t="shared" si="46"/>
        <v>2155</v>
      </c>
      <c r="Q313" s="19">
        <f t="shared" si="47"/>
        <v>616</v>
      </c>
      <c r="R313" s="19">
        <f t="shared" si="44"/>
        <v>1539</v>
      </c>
      <c r="S313" s="27">
        <f t="shared" si="43"/>
        <v>9384</v>
      </c>
      <c r="T313" s="21">
        <v>111</v>
      </c>
    </row>
    <row r="314" spans="1:20" s="28" customFormat="1" ht="21" thickBot="1" x14ac:dyDescent="0.35">
      <c r="A314" s="14" t="s">
        <v>765</v>
      </c>
      <c r="B314" s="23" t="s">
        <v>766</v>
      </c>
      <c r="C314" s="24" t="s">
        <v>743</v>
      </c>
      <c r="D314" s="24" t="s">
        <v>767</v>
      </c>
      <c r="E314" s="24" t="s">
        <v>36</v>
      </c>
      <c r="F314" s="25" t="s">
        <v>37</v>
      </c>
      <c r="G314" s="26">
        <v>10000</v>
      </c>
      <c r="H314" s="19">
        <v>0</v>
      </c>
      <c r="I314" s="19">
        <v>25</v>
      </c>
      <c r="J314" s="19">
        <f t="shared" si="39"/>
        <v>287</v>
      </c>
      <c r="K314" s="19">
        <f t="shared" si="40"/>
        <v>710</v>
      </c>
      <c r="L314" s="19">
        <f t="shared" si="45"/>
        <v>120</v>
      </c>
      <c r="M314" s="19">
        <f t="shared" si="41"/>
        <v>304</v>
      </c>
      <c r="N314" s="19">
        <f t="shared" si="42"/>
        <v>709</v>
      </c>
      <c r="O314" s="19">
        <v>0</v>
      </c>
      <c r="P314" s="19">
        <f t="shared" si="46"/>
        <v>2155</v>
      </c>
      <c r="Q314" s="19">
        <f t="shared" si="47"/>
        <v>616</v>
      </c>
      <c r="R314" s="19">
        <f t="shared" si="44"/>
        <v>1539</v>
      </c>
      <c r="S314" s="27">
        <f t="shared" si="43"/>
        <v>9384</v>
      </c>
      <c r="T314" s="21">
        <v>111</v>
      </c>
    </row>
    <row r="315" spans="1:20" s="28" customFormat="1" ht="21" thickBot="1" x14ac:dyDescent="0.35">
      <c r="A315" s="14" t="s">
        <v>768</v>
      </c>
      <c r="B315" s="23" t="s">
        <v>769</v>
      </c>
      <c r="C315" s="24" t="s">
        <v>743</v>
      </c>
      <c r="D315" s="24" t="s">
        <v>233</v>
      </c>
      <c r="E315" s="24" t="s">
        <v>31</v>
      </c>
      <c r="F315" s="25" t="s">
        <v>37</v>
      </c>
      <c r="G315" s="26">
        <v>10000</v>
      </c>
      <c r="H315" s="19">
        <v>0</v>
      </c>
      <c r="I315" s="19">
        <v>25</v>
      </c>
      <c r="J315" s="19">
        <f t="shared" si="39"/>
        <v>287</v>
      </c>
      <c r="K315" s="19">
        <f t="shared" si="40"/>
        <v>710</v>
      </c>
      <c r="L315" s="19">
        <f t="shared" si="45"/>
        <v>120</v>
      </c>
      <c r="M315" s="19">
        <f t="shared" si="41"/>
        <v>304</v>
      </c>
      <c r="N315" s="19">
        <f t="shared" si="42"/>
        <v>709</v>
      </c>
      <c r="O315" s="19">
        <v>0</v>
      </c>
      <c r="P315" s="19">
        <f t="shared" si="46"/>
        <v>2155</v>
      </c>
      <c r="Q315" s="19">
        <f t="shared" si="47"/>
        <v>616</v>
      </c>
      <c r="R315" s="19">
        <f t="shared" si="44"/>
        <v>1539</v>
      </c>
      <c r="S315" s="27">
        <f t="shared" si="43"/>
        <v>9384</v>
      </c>
      <c r="T315" s="21">
        <v>111</v>
      </c>
    </row>
    <row r="316" spans="1:20" s="28" customFormat="1" ht="21" thickBot="1" x14ac:dyDescent="0.35">
      <c r="A316" s="14" t="s">
        <v>770</v>
      </c>
      <c r="B316" s="23" t="s">
        <v>771</v>
      </c>
      <c r="C316" s="24" t="s">
        <v>743</v>
      </c>
      <c r="D316" s="24" t="s">
        <v>553</v>
      </c>
      <c r="E316" s="24" t="s">
        <v>31</v>
      </c>
      <c r="F316" s="25" t="s">
        <v>62</v>
      </c>
      <c r="G316" s="26">
        <v>10000</v>
      </c>
      <c r="H316" s="19">
        <v>0</v>
      </c>
      <c r="I316" s="19">
        <v>25</v>
      </c>
      <c r="J316" s="19">
        <f t="shared" si="39"/>
        <v>287</v>
      </c>
      <c r="K316" s="19">
        <f t="shared" si="40"/>
        <v>710</v>
      </c>
      <c r="L316" s="19">
        <f t="shared" si="45"/>
        <v>120</v>
      </c>
      <c r="M316" s="19">
        <f t="shared" si="41"/>
        <v>304</v>
      </c>
      <c r="N316" s="19">
        <f t="shared" si="42"/>
        <v>709</v>
      </c>
      <c r="O316" s="19">
        <v>0</v>
      </c>
      <c r="P316" s="19">
        <f t="shared" si="46"/>
        <v>2155</v>
      </c>
      <c r="Q316" s="19">
        <f t="shared" si="47"/>
        <v>616</v>
      </c>
      <c r="R316" s="19">
        <f t="shared" si="44"/>
        <v>1539</v>
      </c>
      <c r="S316" s="27">
        <f t="shared" si="43"/>
        <v>9384</v>
      </c>
      <c r="T316" s="21">
        <v>111</v>
      </c>
    </row>
    <row r="317" spans="1:20" s="28" customFormat="1" ht="21" thickBot="1" x14ac:dyDescent="0.35">
      <c r="A317" s="14" t="s">
        <v>772</v>
      </c>
      <c r="B317" s="23" t="s">
        <v>773</v>
      </c>
      <c r="C317" s="24" t="s">
        <v>743</v>
      </c>
      <c r="D317" s="24" t="s">
        <v>553</v>
      </c>
      <c r="E317" s="24" t="s">
        <v>31</v>
      </c>
      <c r="F317" s="25" t="s">
        <v>62</v>
      </c>
      <c r="G317" s="26">
        <v>10000</v>
      </c>
      <c r="H317" s="19">
        <v>0</v>
      </c>
      <c r="I317" s="19">
        <v>25</v>
      </c>
      <c r="J317" s="19">
        <f t="shared" si="39"/>
        <v>287</v>
      </c>
      <c r="K317" s="19">
        <f t="shared" si="40"/>
        <v>710</v>
      </c>
      <c r="L317" s="19">
        <f t="shared" si="45"/>
        <v>120</v>
      </c>
      <c r="M317" s="19">
        <f t="shared" si="41"/>
        <v>304</v>
      </c>
      <c r="N317" s="19">
        <f t="shared" si="42"/>
        <v>709</v>
      </c>
      <c r="O317" s="19">
        <v>0</v>
      </c>
      <c r="P317" s="19">
        <f t="shared" si="46"/>
        <v>2155</v>
      </c>
      <c r="Q317" s="19">
        <f t="shared" si="47"/>
        <v>616</v>
      </c>
      <c r="R317" s="19">
        <f t="shared" si="44"/>
        <v>1539</v>
      </c>
      <c r="S317" s="27">
        <f t="shared" si="43"/>
        <v>9384</v>
      </c>
      <c r="T317" s="21">
        <v>111</v>
      </c>
    </row>
    <row r="318" spans="1:20" s="28" customFormat="1" ht="21" thickBot="1" x14ac:dyDescent="0.35">
      <c r="A318" s="14" t="s">
        <v>774</v>
      </c>
      <c r="B318" s="23" t="s">
        <v>775</v>
      </c>
      <c r="C318" s="24" t="s">
        <v>743</v>
      </c>
      <c r="D318" s="24" t="s">
        <v>553</v>
      </c>
      <c r="E318" s="24" t="s">
        <v>31</v>
      </c>
      <c r="F318" s="25" t="s">
        <v>62</v>
      </c>
      <c r="G318" s="26">
        <v>10000</v>
      </c>
      <c r="H318" s="19">
        <v>0</v>
      </c>
      <c r="I318" s="19">
        <v>25</v>
      </c>
      <c r="J318" s="19">
        <f t="shared" si="39"/>
        <v>287</v>
      </c>
      <c r="K318" s="19">
        <f t="shared" si="40"/>
        <v>710</v>
      </c>
      <c r="L318" s="19">
        <f t="shared" si="45"/>
        <v>120</v>
      </c>
      <c r="M318" s="19">
        <f t="shared" si="41"/>
        <v>304</v>
      </c>
      <c r="N318" s="19">
        <f t="shared" si="42"/>
        <v>709</v>
      </c>
      <c r="O318" s="19">
        <v>0</v>
      </c>
      <c r="P318" s="19">
        <f t="shared" si="46"/>
        <v>2155</v>
      </c>
      <c r="Q318" s="19">
        <f t="shared" si="47"/>
        <v>616</v>
      </c>
      <c r="R318" s="19">
        <f t="shared" si="44"/>
        <v>1539</v>
      </c>
      <c r="S318" s="27">
        <f t="shared" si="43"/>
        <v>9384</v>
      </c>
      <c r="T318" s="21">
        <v>111</v>
      </c>
    </row>
    <row r="319" spans="1:20" s="28" customFormat="1" ht="21" thickBot="1" x14ac:dyDescent="0.35">
      <c r="A319" s="14" t="s">
        <v>776</v>
      </c>
      <c r="B319" s="23" t="s">
        <v>777</v>
      </c>
      <c r="C319" s="24" t="s">
        <v>743</v>
      </c>
      <c r="D319" s="24" t="s">
        <v>553</v>
      </c>
      <c r="E319" s="24" t="s">
        <v>31</v>
      </c>
      <c r="F319" s="25" t="s">
        <v>62</v>
      </c>
      <c r="G319" s="26">
        <v>10000</v>
      </c>
      <c r="H319" s="19">
        <v>0</v>
      </c>
      <c r="I319" s="19">
        <v>25</v>
      </c>
      <c r="J319" s="19">
        <f t="shared" si="39"/>
        <v>287</v>
      </c>
      <c r="K319" s="19">
        <f t="shared" si="40"/>
        <v>710</v>
      </c>
      <c r="L319" s="19">
        <f t="shared" si="45"/>
        <v>120</v>
      </c>
      <c r="M319" s="19">
        <f t="shared" si="41"/>
        <v>304</v>
      </c>
      <c r="N319" s="19">
        <f t="shared" si="42"/>
        <v>709</v>
      </c>
      <c r="O319" s="19">
        <v>0</v>
      </c>
      <c r="P319" s="19">
        <f t="shared" si="46"/>
        <v>2155</v>
      </c>
      <c r="Q319" s="19">
        <f t="shared" si="47"/>
        <v>616</v>
      </c>
      <c r="R319" s="19">
        <f t="shared" si="44"/>
        <v>1539</v>
      </c>
      <c r="S319" s="27">
        <f t="shared" si="43"/>
        <v>9384</v>
      </c>
      <c r="T319" s="21">
        <v>111</v>
      </c>
    </row>
    <row r="320" spans="1:20" s="28" customFormat="1" ht="21" thickBot="1" x14ac:dyDescent="0.35">
      <c r="A320" s="14" t="s">
        <v>778</v>
      </c>
      <c r="B320" s="23" t="s">
        <v>779</v>
      </c>
      <c r="C320" s="24" t="s">
        <v>743</v>
      </c>
      <c r="D320" s="24" t="s">
        <v>553</v>
      </c>
      <c r="E320" s="24" t="s">
        <v>31</v>
      </c>
      <c r="F320" s="25" t="s">
        <v>62</v>
      </c>
      <c r="G320" s="26">
        <v>10000</v>
      </c>
      <c r="H320" s="19">
        <v>0</v>
      </c>
      <c r="I320" s="19">
        <v>25</v>
      </c>
      <c r="J320" s="19">
        <f t="shared" si="39"/>
        <v>287</v>
      </c>
      <c r="K320" s="19">
        <f t="shared" si="40"/>
        <v>710</v>
      </c>
      <c r="L320" s="19">
        <f t="shared" si="45"/>
        <v>120</v>
      </c>
      <c r="M320" s="19">
        <f t="shared" si="41"/>
        <v>304</v>
      </c>
      <c r="N320" s="19">
        <f t="shared" si="42"/>
        <v>709</v>
      </c>
      <c r="O320" s="19">
        <v>0</v>
      </c>
      <c r="P320" s="19">
        <f t="shared" si="46"/>
        <v>2155</v>
      </c>
      <c r="Q320" s="19">
        <f t="shared" si="47"/>
        <v>616</v>
      </c>
      <c r="R320" s="19">
        <f t="shared" si="44"/>
        <v>1539</v>
      </c>
      <c r="S320" s="27">
        <f t="shared" si="43"/>
        <v>9384</v>
      </c>
      <c r="T320" s="21">
        <v>111</v>
      </c>
    </row>
    <row r="321" spans="1:20" s="28" customFormat="1" ht="21" thickBot="1" x14ac:dyDescent="0.35">
      <c r="A321" s="14" t="s">
        <v>780</v>
      </c>
      <c r="B321" s="23" t="s">
        <v>781</v>
      </c>
      <c r="C321" s="24" t="s">
        <v>743</v>
      </c>
      <c r="D321" s="24" t="s">
        <v>553</v>
      </c>
      <c r="E321" s="24" t="s">
        <v>31</v>
      </c>
      <c r="F321" s="25" t="s">
        <v>62</v>
      </c>
      <c r="G321" s="26">
        <v>10000</v>
      </c>
      <c r="H321" s="19">
        <v>0</v>
      </c>
      <c r="I321" s="19">
        <v>25</v>
      </c>
      <c r="J321" s="19">
        <f t="shared" si="39"/>
        <v>287</v>
      </c>
      <c r="K321" s="19">
        <f t="shared" si="40"/>
        <v>710</v>
      </c>
      <c r="L321" s="19">
        <f t="shared" si="45"/>
        <v>120</v>
      </c>
      <c r="M321" s="19">
        <f t="shared" si="41"/>
        <v>304</v>
      </c>
      <c r="N321" s="19">
        <f t="shared" si="42"/>
        <v>709</v>
      </c>
      <c r="O321" s="19">
        <v>0</v>
      </c>
      <c r="P321" s="19">
        <f t="shared" si="46"/>
        <v>2155</v>
      </c>
      <c r="Q321" s="19">
        <f t="shared" si="47"/>
        <v>616</v>
      </c>
      <c r="R321" s="19">
        <f t="shared" si="44"/>
        <v>1539</v>
      </c>
      <c r="S321" s="27">
        <f t="shared" si="43"/>
        <v>9384</v>
      </c>
      <c r="T321" s="21">
        <v>111</v>
      </c>
    </row>
    <row r="322" spans="1:20" s="28" customFormat="1" ht="21" thickBot="1" x14ac:dyDescent="0.35">
      <c r="A322" s="14" t="s">
        <v>782</v>
      </c>
      <c r="B322" s="23" t="s">
        <v>783</v>
      </c>
      <c r="C322" s="24" t="s">
        <v>743</v>
      </c>
      <c r="D322" s="24" t="s">
        <v>784</v>
      </c>
      <c r="E322" s="24" t="s">
        <v>31</v>
      </c>
      <c r="F322" s="25" t="s">
        <v>37</v>
      </c>
      <c r="G322" s="26">
        <v>10000</v>
      </c>
      <c r="H322" s="19">
        <v>0</v>
      </c>
      <c r="I322" s="19">
        <v>25</v>
      </c>
      <c r="J322" s="19">
        <f t="shared" si="39"/>
        <v>287</v>
      </c>
      <c r="K322" s="19">
        <f t="shared" si="40"/>
        <v>710</v>
      </c>
      <c r="L322" s="19">
        <f t="shared" si="45"/>
        <v>120</v>
      </c>
      <c r="M322" s="19">
        <f t="shared" si="41"/>
        <v>304</v>
      </c>
      <c r="N322" s="19">
        <f t="shared" si="42"/>
        <v>709</v>
      </c>
      <c r="O322" s="19">
        <v>0</v>
      </c>
      <c r="P322" s="19">
        <f t="shared" si="46"/>
        <v>2155</v>
      </c>
      <c r="Q322" s="19">
        <f t="shared" si="47"/>
        <v>616</v>
      </c>
      <c r="R322" s="19">
        <f t="shared" si="44"/>
        <v>1539</v>
      </c>
      <c r="S322" s="27">
        <f t="shared" si="43"/>
        <v>9384</v>
      </c>
      <c r="T322" s="21">
        <v>111</v>
      </c>
    </row>
    <row r="323" spans="1:20" s="28" customFormat="1" ht="21" thickBot="1" x14ac:dyDescent="0.35">
      <c r="A323" s="14" t="s">
        <v>785</v>
      </c>
      <c r="B323" s="23" t="s">
        <v>786</v>
      </c>
      <c r="C323" s="24" t="s">
        <v>743</v>
      </c>
      <c r="D323" s="24" t="s">
        <v>233</v>
      </c>
      <c r="E323" s="24" t="s">
        <v>31</v>
      </c>
      <c r="F323" s="25" t="s">
        <v>37</v>
      </c>
      <c r="G323" s="26">
        <v>10000</v>
      </c>
      <c r="H323" s="19">
        <v>0</v>
      </c>
      <c r="I323" s="19">
        <v>25</v>
      </c>
      <c r="J323" s="19">
        <f t="shared" si="39"/>
        <v>287</v>
      </c>
      <c r="K323" s="19">
        <f t="shared" si="40"/>
        <v>710</v>
      </c>
      <c r="L323" s="19">
        <f t="shared" si="45"/>
        <v>120</v>
      </c>
      <c r="M323" s="19">
        <f t="shared" si="41"/>
        <v>304</v>
      </c>
      <c r="N323" s="19">
        <f t="shared" si="42"/>
        <v>709</v>
      </c>
      <c r="O323" s="19">
        <v>0</v>
      </c>
      <c r="P323" s="19">
        <f t="shared" si="46"/>
        <v>2155</v>
      </c>
      <c r="Q323" s="19">
        <f t="shared" si="47"/>
        <v>616</v>
      </c>
      <c r="R323" s="19">
        <f t="shared" si="44"/>
        <v>1539</v>
      </c>
      <c r="S323" s="27">
        <f t="shared" si="43"/>
        <v>9384</v>
      </c>
      <c r="T323" s="21">
        <v>111</v>
      </c>
    </row>
    <row r="324" spans="1:20" s="28" customFormat="1" ht="21" thickBot="1" x14ac:dyDescent="0.35">
      <c r="A324" s="14" t="s">
        <v>787</v>
      </c>
      <c r="B324" s="23" t="s">
        <v>788</v>
      </c>
      <c r="C324" s="24" t="s">
        <v>789</v>
      </c>
      <c r="D324" s="24" t="s">
        <v>516</v>
      </c>
      <c r="E324" s="24" t="s">
        <v>31</v>
      </c>
      <c r="F324" s="25" t="s">
        <v>62</v>
      </c>
      <c r="G324" s="26">
        <v>31500</v>
      </c>
      <c r="H324" s="19">
        <v>0</v>
      </c>
      <c r="I324" s="19">
        <v>25</v>
      </c>
      <c r="J324" s="19">
        <f t="shared" si="39"/>
        <v>904.05</v>
      </c>
      <c r="K324" s="19">
        <f t="shared" si="40"/>
        <v>2236.5</v>
      </c>
      <c r="L324" s="19">
        <f t="shared" si="45"/>
        <v>378</v>
      </c>
      <c r="M324" s="19">
        <f t="shared" si="41"/>
        <v>957.6</v>
      </c>
      <c r="N324" s="19">
        <f t="shared" si="42"/>
        <v>2233.3500000000004</v>
      </c>
      <c r="O324" s="19">
        <v>0</v>
      </c>
      <c r="P324" s="19">
        <f t="shared" si="46"/>
        <v>6734.5000000000009</v>
      </c>
      <c r="Q324" s="19">
        <f t="shared" si="47"/>
        <v>1886.65</v>
      </c>
      <c r="R324" s="19">
        <f t="shared" si="44"/>
        <v>4847.8500000000004</v>
      </c>
      <c r="S324" s="27">
        <f t="shared" si="43"/>
        <v>29613.35</v>
      </c>
      <c r="T324" s="21">
        <v>111</v>
      </c>
    </row>
    <row r="325" spans="1:20" s="28" customFormat="1" ht="21" thickBot="1" x14ac:dyDescent="0.35">
      <c r="A325" s="14" t="s">
        <v>790</v>
      </c>
      <c r="B325" s="23" t="s">
        <v>791</v>
      </c>
      <c r="C325" s="24" t="s">
        <v>789</v>
      </c>
      <c r="D325" s="24" t="s">
        <v>233</v>
      </c>
      <c r="E325" s="24" t="s">
        <v>31</v>
      </c>
      <c r="F325" s="25" t="s">
        <v>37</v>
      </c>
      <c r="G325" s="26">
        <v>10000</v>
      </c>
      <c r="H325" s="19">
        <v>0</v>
      </c>
      <c r="I325" s="19">
        <v>25</v>
      </c>
      <c r="J325" s="19">
        <f t="shared" si="39"/>
        <v>287</v>
      </c>
      <c r="K325" s="19">
        <f t="shared" si="40"/>
        <v>710</v>
      </c>
      <c r="L325" s="19">
        <f t="shared" si="45"/>
        <v>120</v>
      </c>
      <c r="M325" s="19">
        <f t="shared" si="41"/>
        <v>304</v>
      </c>
      <c r="N325" s="19">
        <f t="shared" si="42"/>
        <v>709</v>
      </c>
      <c r="O325" s="19">
        <v>0</v>
      </c>
      <c r="P325" s="19">
        <f t="shared" si="46"/>
        <v>2155</v>
      </c>
      <c r="Q325" s="19">
        <f t="shared" si="47"/>
        <v>616</v>
      </c>
      <c r="R325" s="19">
        <f t="shared" si="44"/>
        <v>1539</v>
      </c>
      <c r="S325" s="27">
        <f t="shared" si="43"/>
        <v>9384</v>
      </c>
      <c r="T325" s="21">
        <v>111</v>
      </c>
    </row>
    <row r="326" spans="1:20" s="28" customFormat="1" ht="21" thickBot="1" x14ac:dyDescent="0.35">
      <c r="A326" s="14" t="s">
        <v>792</v>
      </c>
      <c r="B326" s="23" t="s">
        <v>793</v>
      </c>
      <c r="C326" s="24" t="s">
        <v>789</v>
      </c>
      <c r="D326" s="24" t="s">
        <v>55</v>
      </c>
      <c r="E326" s="24" t="s">
        <v>36</v>
      </c>
      <c r="F326" s="25" t="s">
        <v>37</v>
      </c>
      <c r="G326" s="26">
        <v>10000</v>
      </c>
      <c r="H326" s="19">
        <v>0</v>
      </c>
      <c r="I326" s="19">
        <v>25</v>
      </c>
      <c r="J326" s="19">
        <f t="shared" si="39"/>
        <v>287</v>
      </c>
      <c r="K326" s="19">
        <f t="shared" si="40"/>
        <v>710</v>
      </c>
      <c r="L326" s="19">
        <f t="shared" si="45"/>
        <v>120</v>
      </c>
      <c r="M326" s="19">
        <f t="shared" si="41"/>
        <v>304</v>
      </c>
      <c r="N326" s="19">
        <f t="shared" si="42"/>
        <v>709</v>
      </c>
      <c r="O326" s="19">
        <v>0</v>
      </c>
      <c r="P326" s="19">
        <f t="shared" si="46"/>
        <v>2155</v>
      </c>
      <c r="Q326" s="19">
        <f t="shared" si="47"/>
        <v>616</v>
      </c>
      <c r="R326" s="19">
        <f t="shared" si="44"/>
        <v>1539</v>
      </c>
      <c r="S326" s="27">
        <f t="shared" si="43"/>
        <v>9384</v>
      </c>
      <c r="T326" s="21">
        <v>111</v>
      </c>
    </row>
    <row r="327" spans="1:20" s="28" customFormat="1" ht="21" thickBot="1" x14ac:dyDescent="0.35">
      <c r="A327" s="14" t="s">
        <v>794</v>
      </c>
      <c r="B327" s="23" t="s">
        <v>795</v>
      </c>
      <c r="C327" s="24" t="s">
        <v>789</v>
      </c>
      <c r="D327" s="24" t="s">
        <v>233</v>
      </c>
      <c r="E327" s="24" t="s">
        <v>36</v>
      </c>
      <c r="F327" s="25" t="s">
        <v>37</v>
      </c>
      <c r="G327" s="26">
        <v>10000</v>
      </c>
      <c r="H327" s="19">
        <v>0</v>
      </c>
      <c r="I327" s="19">
        <v>25</v>
      </c>
      <c r="J327" s="19">
        <f t="shared" si="39"/>
        <v>287</v>
      </c>
      <c r="K327" s="19">
        <f t="shared" si="40"/>
        <v>710</v>
      </c>
      <c r="L327" s="19">
        <f t="shared" si="45"/>
        <v>120</v>
      </c>
      <c r="M327" s="19">
        <f t="shared" si="41"/>
        <v>304</v>
      </c>
      <c r="N327" s="19">
        <f t="shared" si="42"/>
        <v>709</v>
      </c>
      <c r="O327" s="19">
        <v>0</v>
      </c>
      <c r="P327" s="19">
        <f t="shared" si="46"/>
        <v>2155</v>
      </c>
      <c r="Q327" s="19">
        <f t="shared" si="47"/>
        <v>616</v>
      </c>
      <c r="R327" s="19">
        <f t="shared" si="44"/>
        <v>1539</v>
      </c>
      <c r="S327" s="27">
        <f t="shared" si="43"/>
        <v>9384</v>
      </c>
      <c r="T327" s="21">
        <v>111</v>
      </c>
    </row>
    <row r="328" spans="1:20" s="28" customFormat="1" ht="21" thickBot="1" x14ac:dyDescent="0.35">
      <c r="A328" s="14" t="s">
        <v>796</v>
      </c>
      <c r="B328" s="23" t="s">
        <v>797</v>
      </c>
      <c r="C328" s="24" t="s">
        <v>789</v>
      </c>
      <c r="D328" s="24" t="s">
        <v>400</v>
      </c>
      <c r="E328" s="24" t="s">
        <v>36</v>
      </c>
      <c r="F328" s="25" t="s">
        <v>37</v>
      </c>
      <c r="G328" s="26">
        <v>10000</v>
      </c>
      <c r="H328" s="19">
        <v>0</v>
      </c>
      <c r="I328" s="19">
        <v>25</v>
      </c>
      <c r="J328" s="19">
        <f t="shared" si="39"/>
        <v>287</v>
      </c>
      <c r="K328" s="19">
        <f t="shared" si="40"/>
        <v>710</v>
      </c>
      <c r="L328" s="19">
        <f t="shared" si="45"/>
        <v>120</v>
      </c>
      <c r="M328" s="19">
        <f t="shared" si="41"/>
        <v>304</v>
      </c>
      <c r="N328" s="19">
        <f t="shared" si="42"/>
        <v>709</v>
      </c>
      <c r="O328" s="19">
        <v>0</v>
      </c>
      <c r="P328" s="19">
        <f t="shared" si="46"/>
        <v>2155</v>
      </c>
      <c r="Q328" s="19">
        <f t="shared" si="47"/>
        <v>616</v>
      </c>
      <c r="R328" s="19">
        <f t="shared" si="44"/>
        <v>1539</v>
      </c>
      <c r="S328" s="27">
        <f t="shared" si="43"/>
        <v>9384</v>
      </c>
      <c r="T328" s="21">
        <v>111</v>
      </c>
    </row>
    <row r="329" spans="1:20" s="28" customFormat="1" ht="21" thickBot="1" x14ac:dyDescent="0.35">
      <c r="A329" s="14" t="s">
        <v>798</v>
      </c>
      <c r="B329" s="23" t="s">
        <v>799</v>
      </c>
      <c r="C329" s="24" t="s">
        <v>789</v>
      </c>
      <c r="D329" s="24" t="s">
        <v>233</v>
      </c>
      <c r="E329" s="24" t="s">
        <v>36</v>
      </c>
      <c r="F329" s="25" t="s">
        <v>37</v>
      </c>
      <c r="G329" s="26">
        <v>10000</v>
      </c>
      <c r="H329" s="19">
        <v>0</v>
      </c>
      <c r="I329" s="19">
        <v>25</v>
      </c>
      <c r="J329" s="19">
        <f t="shared" si="39"/>
        <v>287</v>
      </c>
      <c r="K329" s="19">
        <f t="shared" si="40"/>
        <v>710</v>
      </c>
      <c r="L329" s="19">
        <f t="shared" si="45"/>
        <v>120</v>
      </c>
      <c r="M329" s="19">
        <f t="shared" si="41"/>
        <v>304</v>
      </c>
      <c r="N329" s="19">
        <f t="shared" si="42"/>
        <v>709</v>
      </c>
      <c r="O329" s="19">
        <v>0</v>
      </c>
      <c r="P329" s="19">
        <f t="shared" si="46"/>
        <v>2155</v>
      </c>
      <c r="Q329" s="19">
        <f t="shared" si="47"/>
        <v>616</v>
      </c>
      <c r="R329" s="19">
        <f t="shared" si="44"/>
        <v>1539</v>
      </c>
      <c r="S329" s="27">
        <f t="shared" si="43"/>
        <v>9384</v>
      </c>
      <c r="T329" s="21">
        <v>111</v>
      </c>
    </row>
    <row r="330" spans="1:20" s="28" customFormat="1" ht="21" thickBot="1" x14ac:dyDescent="0.35">
      <c r="A330" s="14" t="s">
        <v>800</v>
      </c>
      <c r="B330" s="23" t="s">
        <v>801</v>
      </c>
      <c r="C330" s="24" t="s">
        <v>789</v>
      </c>
      <c r="D330" s="24" t="s">
        <v>233</v>
      </c>
      <c r="E330" s="24" t="s">
        <v>36</v>
      </c>
      <c r="F330" s="25" t="s">
        <v>37</v>
      </c>
      <c r="G330" s="26">
        <v>10000</v>
      </c>
      <c r="H330" s="19">
        <v>0</v>
      </c>
      <c r="I330" s="19">
        <v>25</v>
      </c>
      <c r="J330" s="19">
        <f t="shared" si="39"/>
        <v>287</v>
      </c>
      <c r="K330" s="19">
        <f t="shared" si="40"/>
        <v>710</v>
      </c>
      <c r="L330" s="19">
        <f t="shared" si="45"/>
        <v>120</v>
      </c>
      <c r="M330" s="19">
        <f t="shared" si="41"/>
        <v>304</v>
      </c>
      <c r="N330" s="19">
        <f t="shared" si="42"/>
        <v>709</v>
      </c>
      <c r="O330" s="19">
        <v>0</v>
      </c>
      <c r="P330" s="19">
        <f t="shared" si="46"/>
        <v>2155</v>
      </c>
      <c r="Q330" s="19">
        <f t="shared" si="47"/>
        <v>616</v>
      </c>
      <c r="R330" s="19">
        <f t="shared" si="44"/>
        <v>1539</v>
      </c>
      <c r="S330" s="27">
        <f t="shared" si="43"/>
        <v>9384</v>
      </c>
      <c r="T330" s="21">
        <v>111</v>
      </c>
    </row>
    <row r="331" spans="1:20" s="28" customFormat="1" ht="21" thickBot="1" x14ac:dyDescent="0.35">
      <c r="A331" s="14" t="s">
        <v>802</v>
      </c>
      <c r="B331" s="23" t="s">
        <v>803</v>
      </c>
      <c r="C331" s="24" t="s">
        <v>789</v>
      </c>
      <c r="D331" s="24" t="s">
        <v>483</v>
      </c>
      <c r="E331" s="24" t="s">
        <v>36</v>
      </c>
      <c r="F331" s="25" t="s">
        <v>37</v>
      </c>
      <c r="G331" s="26">
        <v>10000</v>
      </c>
      <c r="H331" s="19">
        <v>0</v>
      </c>
      <c r="I331" s="19">
        <v>25</v>
      </c>
      <c r="J331" s="19">
        <f t="shared" si="39"/>
        <v>287</v>
      </c>
      <c r="K331" s="19">
        <f t="shared" si="40"/>
        <v>710</v>
      </c>
      <c r="L331" s="19">
        <f t="shared" si="45"/>
        <v>120</v>
      </c>
      <c r="M331" s="19">
        <f t="shared" si="41"/>
        <v>304</v>
      </c>
      <c r="N331" s="19">
        <f t="shared" si="42"/>
        <v>709</v>
      </c>
      <c r="O331" s="19">
        <v>0</v>
      </c>
      <c r="P331" s="19">
        <f t="shared" si="46"/>
        <v>2155</v>
      </c>
      <c r="Q331" s="19">
        <f t="shared" si="47"/>
        <v>616</v>
      </c>
      <c r="R331" s="19">
        <f t="shared" si="44"/>
        <v>1539</v>
      </c>
      <c r="S331" s="27">
        <f t="shared" si="43"/>
        <v>9384</v>
      </c>
      <c r="T331" s="21">
        <v>111</v>
      </c>
    </row>
    <row r="332" spans="1:20" s="28" customFormat="1" ht="21" thickBot="1" x14ac:dyDescent="0.35">
      <c r="A332" s="14" t="s">
        <v>804</v>
      </c>
      <c r="B332" s="23" t="s">
        <v>805</v>
      </c>
      <c r="C332" s="24" t="s">
        <v>806</v>
      </c>
      <c r="D332" s="24" t="s">
        <v>516</v>
      </c>
      <c r="E332" s="24" t="s">
        <v>31</v>
      </c>
      <c r="F332" s="25" t="s">
        <v>62</v>
      </c>
      <c r="G332" s="26">
        <v>33345.74</v>
      </c>
      <c r="H332" s="19">
        <v>0</v>
      </c>
      <c r="I332" s="19">
        <v>25</v>
      </c>
      <c r="J332" s="19">
        <f t="shared" si="39"/>
        <v>957.03</v>
      </c>
      <c r="K332" s="19">
        <f t="shared" si="40"/>
        <v>2367.5500000000002</v>
      </c>
      <c r="L332" s="19">
        <f t="shared" si="45"/>
        <v>400.14887999999996</v>
      </c>
      <c r="M332" s="19">
        <f t="shared" si="41"/>
        <v>1013.7104959999999</v>
      </c>
      <c r="N332" s="19">
        <f t="shared" si="42"/>
        <v>2364.2129660000001</v>
      </c>
      <c r="O332" s="19">
        <v>0</v>
      </c>
      <c r="P332" s="19">
        <f t="shared" si="46"/>
        <v>7127.6523419999994</v>
      </c>
      <c r="Q332" s="19">
        <f t="shared" si="47"/>
        <v>1995.75</v>
      </c>
      <c r="R332" s="19">
        <f t="shared" si="44"/>
        <v>5131.911846</v>
      </c>
      <c r="S332" s="27">
        <f t="shared" si="43"/>
        <v>31349.99</v>
      </c>
      <c r="T332" s="21">
        <v>111</v>
      </c>
    </row>
    <row r="333" spans="1:20" s="28" customFormat="1" ht="21" thickBot="1" x14ac:dyDescent="0.35">
      <c r="A333" s="14" t="s">
        <v>807</v>
      </c>
      <c r="B333" s="23" t="s">
        <v>808</v>
      </c>
      <c r="C333" s="24" t="s">
        <v>806</v>
      </c>
      <c r="D333" s="24" t="s">
        <v>80</v>
      </c>
      <c r="E333" s="24" t="s">
        <v>31</v>
      </c>
      <c r="F333" s="25" t="s">
        <v>37</v>
      </c>
      <c r="G333" s="26">
        <v>11000</v>
      </c>
      <c r="H333" s="19">
        <v>0</v>
      </c>
      <c r="I333" s="19">
        <v>25</v>
      </c>
      <c r="J333" s="19">
        <f t="shared" si="39"/>
        <v>315.7</v>
      </c>
      <c r="K333" s="19">
        <f t="shared" si="40"/>
        <v>781</v>
      </c>
      <c r="L333" s="19">
        <f t="shared" si="45"/>
        <v>132</v>
      </c>
      <c r="M333" s="19">
        <f t="shared" si="41"/>
        <v>334.4</v>
      </c>
      <c r="N333" s="19">
        <f t="shared" si="42"/>
        <v>779.90000000000009</v>
      </c>
      <c r="O333" s="19">
        <v>0</v>
      </c>
      <c r="P333" s="19">
        <f t="shared" si="46"/>
        <v>2368</v>
      </c>
      <c r="Q333" s="19">
        <f t="shared" si="47"/>
        <v>675.1</v>
      </c>
      <c r="R333" s="19">
        <f t="shared" si="44"/>
        <v>1692.9</v>
      </c>
      <c r="S333" s="27">
        <f t="shared" si="43"/>
        <v>10324.9</v>
      </c>
      <c r="T333" s="21">
        <v>111</v>
      </c>
    </row>
    <row r="334" spans="1:20" s="28" customFormat="1" ht="21" thickBot="1" x14ac:dyDescent="0.35">
      <c r="A334" s="14" t="s">
        <v>809</v>
      </c>
      <c r="B334" s="23" t="s">
        <v>810</v>
      </c>
      <c r="C334" s="24" t="s">
        <v>806</v>
      </c>
      <c r="D334" s="24" t="s">
        <v>553</v>
      </c>
      <c r="E334" s="24" t="s">
        <v>31</v>
      </c>
      <c r="F334" s="25" t="s">
        <v>62</v>
      </c>
      <c r="G334" s="26">
        <v>10000</v>
      </c>
      <c r="H334" s="19">
        <v>0</v>
      </c>
      <c r="I334" s="19">
        <v>25</v>
      </c>
      <c r="J334" s="19">
        <f t="shared" si="39"/>
        <v>287</v>
      </c>
      <c r="K334" s="19">
        <f t="shared" si="40"/>
        <v>710</v>
      </c>
      <c r="L334" s="19">
        <f t="shared" si="45"/>
        <v>120</v>
      </c>
      <c r="M334" s="19">
        <f t="shared" si="41"/>
        <v>304</v>
      </c>
      <c r="N334" s="19">
        <f t="shared" si="42"/>
        <v>709</v>
      </c>
      <c r="O334" s="19">
        <v>0</v>
      </c>
      <c r="P334" s="19">
        <f t="shared" si="46"/>
        <v>2155</v>
      </c>
      <c r="Q334" s="19">
        <f t="shared" si="47"/>
        <v>616</v>
      </c>
      <c r="R334" s="19">
        <f t="shared" si="44"/>
        <v>1539</v>
      </c>
      <c r="S334" s="27">
        <f t="shared" si="43"/>
        <v>9384</v>
      </c>
      <c r="T334" s="21">
        <v>111</v>
      </c>
    </row>
    <row r="335" spans="1:20" s="28" customFormat="1" ht="21" thickBot="1" x14ac:dyDescent="0.35">
      <c r="A335" s="14" t="s">
        <v>811</v>
      </c>
      <c r="B335" s="23" t="s">
        <v>812</v>
      </c>
      <c r="C335" s="24" t="s">
        <v>806</v>
      </c>
      <c r="D335" s="24" t="s">
        <v>55</v>
      </c>
      <c r="E335" s="24" t="s">
        <v>36</v>
      </c>
      <c r="F335" s="25" t="s">
        <v>37</v>
      </c>
      <c r="G335" s="26">
        <v>10000</v>
      </c>
      <c r="H335" s="19">
        <v>0</v>
      </c>
      <c r="I335" s="19">
        <v>25</v>
      </c>
      <c r="J335" s="19">
        <f t="shared" si="39"/>
        <v>287</v>
      </c>
      <c r="K335" s="19">
        <f t="shared" si="40"/>
        <v>710</v>
      </c>
      <c r="L335" s="19">
        <f t="shared" si="45"/>
        <v>120</v>
      </c>
      <c r="M335" s="19">
        <f t="shared" si="41"/>
        <v>304</v>
      </c>
      <c r="N335" s="19">
        <f t="shared" si="42"/>
        <v>709</v>
      </c>
      <c r="O335" s="19">
        <v>0</v>
      </c>
      <c r="P335" s="19">
        <f t="shared" si="46"/>
        <v>2155</v>
      </c>
      <c r="Q335" s="19">
        <f t="shared" si="47"/>
        <v>616</v>
      </c>
      <c r="R335" s="19">
        <f t="shared" si="44"/>
        <v>1539</v>
      </c>
      <c r="S335" s="27">
        <f t="shared" si="43"/>
        <v>9384</v>
      </c>
      <c r="T335" s="21">
        <v>111</v>
      </c>
    </row>
    <row r="336" spans="1:20" s="28" customFormat="1" ht="21" thickBot="1" x14ac:dyDescent="0.35">
      <c r="A336" s="14" t="s">
        <v>813</v>
      </c>
      <c r="B336" s="23" t="s">
        <v>814</v>
      </c>
      <c r="C336" s="24" t="s">
        <v>806</v>
      </c>
      <c r="D336" s="24" t="s">
        <v>233</v>
      </c>
      <c r="E336" s="24" t="s">
        <v>36</v>
      </c>
      <c r="F336" s="25" t="s">
        <v>37</v>
      </c>
      <c r="G336" s="26">
        <v>10000</v>
      </c>
      <c r="H336" s="19">
        <v>0</v>
      </c>
      <c r="I336" s="19">
        <v>25</v>
      </c>
      <c r="J336" s="19">
        <f t="shared" si="39"/>
        <v>287</v>
      </c>
      <c r="K336" s="19">
        <f t="shared" si="40"/>
        <v>710</v>
      </c>
      <c r="L336" s="19">
        <f t="shared" si="45"/>
        <v>120</v>
      </c>
      <c r="M336" s="19">
        <f t="shared" si="41"/>
        <v>304</v>
      </c>
      <c r="N336" s="19">
        <f t="shared" si="42"/>
        <v>709</v>
      </c>
      <c r="O336" s="19">
        <v>0</v>
      </c>
      <c r="P336" s="19">
        <f t="shared" si="46"/>
        <v>2155</v>
      </c>
      <c r="Q336" s="19">
        <f t="shared" si="47"/>
        <v>616</v>
      </c>
      <c r="R336" s="19">
        <f t="shared" si="44"/>
        <v>1539</v>
      </c>
      <c r="S336" s="27">
        <f t="shared" si="43"/>
        <v>9384</v>
      </c>
      <c r="T336" s="21">
        <v>111</v>
      </c>
    </row>
    <row r="337" spans="1:20" s="28" customFormat="1" ht="21" thickBot="1" x14ac:dyDescent="0.35">
      <c r="A337" s="14" t="s">
        <v>815</v>
      </c>
      <c r="B337" s="23" t="s">
        <v>816</v>
      </c>
      <c r="C337" s="24" t="s">
        <v>806</v>
      </c>
      <c r="D337" s="24" t="s">
        <v>233</v>
      </c>
      <c r="E337" s="24" t="s">
        <v>31</v>
      </c>
      <c r="F337" s="25" t="s">
        <v>37</v>
      </c>
      <c r="G337" s="26">
        <v>10000</v>
      </c>
      <c r="H337" s="19">
        <v>0</v>
      </c>
      <c r="I337" s="19">
        <v>25</v>
      </c>
      <c r="J337" s="19">
        <f t="shared" si="39"/>
        <v>287</v>
      </c>
      <c r="K337" s="19">
        <f t="shared" si="40"/>
        <v>710</v>
      </c>
      <c r="L337" s="19">
        <f t="shared" si="45"/>
        <v>120</v>
      </c>
      <c r="M337" s="19">
        <f t="shared" si="41"/>
        <v>304</v>
      </c>
      <c r="N337" s="19">
        <f t="shared" si="42"/>
        <v>709</v>
      </c>
      <c r="O337" s="19">
        <v>0</v>
      </c>
      <c r="P337" s="19">
        <f t="shared" si="46"/>
        <v>2155</v>
      </c>
      <c r="Q337" s="19">
        <f t="shared" si="47"/>
        <v>616</v>
      </c>
      <c r="R337" s="19">
        <f t="shared" si="44"/>
        <v>1539</v>
      </c>
      <c r="S337" s="27">
        <f t="shared" si="43"/>
        <v>9384</v>
      </c>
      <c r="T337" s="21">
        <v>111</v>
      </c>
    </row>
    <row r="338" spans="1:20" s="28" customFormat="1" ht="21" thickBot="1" x14ac:dyDescent="0.35">
      <c r="A338" s="14" t="s">
        <v>817</v>
      </c>
      <c r="B338" s="23" t="s">
        <v>818</v>
      </c>
      <c r="C338" s="24" t="s">
        <v>806</v>
      </c>
      <c r="D338" s="24" t="s">
        <v>553</v>
      </c>
      <c r="E338" s="24" t="s">
        <v>31</v>
      </c>
      <c r="F338" s="25" t="s">
        <v>62</v>
      </c>
      <c r="G338" s="26">
        <v>13200</v>
      </c>
      <c r="H338" s="19">
        <v>0</v>
      </c>
      <c r="I338" s="19">
        <v>25</v>
      </c>
      <c r="J338" s="19">
        <f t="shared" si="39"/>
        <v>378.84</v>
      </c>
      <c r="K338" s="19">
        <f t="shared" si="40"/>
        <v>937.2</v>
      </c>
      <c r="L338" s="19">
        <f t="shared" si="45"/>
        <v>158.4</v>
      </c>
      <c r="M338" s="19">
        <f t="shared" si="41"/>
        <v>401.28</v>
      </c>
      <c r="N338" s="19">
        <f t="shared" si="42"/>
        <v>935.88000000000011</v>
      </c>
      <c r="O338" s="19">
        <v>0</v>
      </c>
      <c r="P338" s="19">
        <f t="shared" si="46"/>
        <v>2836.6000000000004</v>
      </c>
      <c r="Q338" s="19">
        <f t="shared" si="47"/>
        <v>805.12</v>
      </c>
      <c r="R338" s="19">
        <f t="shared" si="44"/>
        <v>2031.4800000000002</v>
      </c>
      <c r="S338" s="27">
        <f t="shared" si="43"/>
        <v>12394.88</v>
      </c>
      <c r="T338" s="21">
        <v>111</v>
      </c>
    </row>
    <row r="339" spans="1:20" s="28" customFormat="1" ht="21" thickBot="1" x14ac:dyDescent="0.35">
      <c r="A339" s="14" t="s">
        <v>819</v>
      </c>
      <c r="B339" s="23" t="s">
        <v>820</v>
      </c>
      <c r="C339" s="24" t="s">
        <v>806</v>
      </c>
      <c r="D339" s="24" t="s">
        <v>821</v>
      </c>
      <c r="E339" s="24" t="s">
        <v>31</v>
      </c>
      <c r="F339" s="25" t="s">
        <v>37</v>
      </c>
      <c r="G339" s="26">
        <v>11000</v>
      </c>
      <c r="H339" s="19">
        <v>0</v>
      </c>
      <c r="I339" s="19">
        <v>25</v>
      </c>
      <c r="J339" s="19">
        <f t="shared" si="39"/>
        <v>315.7</v>
      </c>
      <c r="K339" s="19">
        <f t="shared" si="40"/>
        <v>781</v>
      </c>
      <c r="L339" s="19">
        <f t="shared" si="45"/>
        <v>132</v>
      </c>
      <c r="M339" s="19">
        <f t="shared" si="41"/>
        <v>334.4</v>
      </c>
      <c r="N339" s="19">
        <f t="shared" si="42"/>
        <v>779.90000000000009</v>
      </c>
      <c r="O339" s="19">
        <v>0</v>
      </c>
      <c r="P339" s="19">
        <f t="shared" si="46"/>
        <v>2368</v>
      </c>
      <c r="Q339" s="19">
        <f t="shared" si="47"/>
        <v>675.1</v>
      </c>
      <c r="R339" s="19">
        <f t="shared" si="44"/>
        <v>1692.9</v>
      </c>
      <c r="S339" s="27">
        <f t="shared" si="43"/>
        <v>10324.9</v>
      </c>
      <c r="T339" s="21">
        <v>111</v>
      </c>
    </row>
    <row r="340" spans="1:20" s="28" customFormat="1" ht="21" thickBot="1" x14ac:dyDescent="0.35">
      <c r="A340" s="14" t="s">
        <v>822</v>
      </c>
      <c r="B340" s="23" t="s">
        <v>823</v>
      </c>
      <c r="C340" s="24" t="s">
        <v>806</v>
      </c>
      <c r="D340" s="24" t="s">
        <v>233</v>
      </c>
      <c r="E340" s="24" t="s">
        <v>36</v>
      </c>
      <c r="F340" s="25" t="s">
        <v>37</v>
      </c>
      <c r="G340" s="26">
        <v>10000</v>
      </c>
      <c r="H340" s="19">
        <v>0</v>
      </c>
      <c r="I340" s="19">
        <v>25</v>
      </c>
      <c r="J340" s="19">
        <f t="shared" ref="J340:J403" si="48">ROUNDUP(G340*2.87%,2)</f>
        <v>287</v>
      </c>
      <c r="K340" s="19">
        <f t="shared" ref="K340:K403" si="49">ROUNDUP(G340*7.1%,2)</f>
        <v>710</v>
      </c>
      <c r="L340" s="19">
        <f t="shared" si="45"/>
        <v>120</v>
      </c>
      <c r="M340" s="19">
        <f t="shared" ref="M340:M403" si="50">+G340*3.04%</f>
        <v>304</v>
      </c>
      <c r="N340" s="19">
        <f t="shared" ref="N340:N403" si="51">+G340*7.09%</f>
        <v>709</v>
      </c>
      <c r="O340" s="19">
        <v>0</v>
      </c>
      <c r="P340" s="19">
        <f t="shared" si="46"/>
        <v>2155</v>
      </c>
      <c r="Q340" s="19">
        <f t="shared" si="47"/>
        <v>616</v>
      </c>
      <c r="R340" s="19">
        <f t="shared" si="44"/>
        <v>1539</v>
      </c>
      <c r="S340" s="27">
        <f t="shared" ref="S340:S403" si="52">ROUNDUP(G340-Q340,2)</f>
        <v>9384</v>
      </c>
      <c r="T340" s="21">
        <v>111</v>
      </c>
    </row>
    <row r="341" spans="1:20" s="28" customFormat="1" ht="21" thickBot="1" x14ac:dyDescent="0.35">
      <c r="A341" s="14" t="s">
        <v>824</v>
      </c>
      <c r="B341" s="23" t="s">
        <v>825</v>
      </c>
      <c r="C341" s="24" t="s">
        <v>806</v>
      </c>
      <c r="D341" s="24" t="s">
        <v>233</v>
      </c>
      <c r="E341" s="24" t="s">
        <v>31</v>
      </c>
      <c r="F341" s="25" t="s">
        <v>37</v>
      </c>
      <c r="G341" s="26">
        <v>10000</v>
      </c>
      <c r="H341" s="19">
        <v>0</v>
      </c>
      <c r="I341" s="19">
        <v>25</v>
      </c>
      <c r="J341" s="19">
        <f t="shared" si="48"/>
        <v>287</v>
      </c>
      <c r="K341" s="19">
        <f t="shared" si="49"/>
        <v>710</v>
      </c>
      <c r="L341" s="19">
        <f t="shared" si="45"/>
        <v>120</v>
      </c>
      <c r="M341" s="19">
        <f t="shared" si="50"/>
        <v>304</v>
      </c>
      <c r="N341" s="19">
        <f t="shared" si="51"/>
        <v>709</v>
      </c>
      <c r="O341" s="19">
        <v>0</v>
      </c>
      <c r="P341" s="19">
        <f t="shared" si="46"/>
        <v>2155</v>
      </c>
      <c r="Q341" s="19">
        <f t="shared" si="47"/>
        <v>616</v>
      </c>
      <c r="R341" s="19">
        <f t="shared" ref="R341:R405" si="53">+K341+L341+N341</f>
        <v>1539</v>
      </c>
      <c r="S341" s="27">
        <f t="shared" si="52"/>
        <v>9384</v>
      </c>
      <c r="T341" s="21">
        <v>111</v>
      </c>
    </row>
    <row r="342" spans="1:20" s="28" customFormat="1" ht="21" thickBot="1" x14ac:dyDescent="0.35">
      <c r="A342" s="14" t="s">
        <v>826</v>
      </c>
      <c r="B342" s="23" t="s">
        <v>827</v>
      </c>
      <c r="C342" s="24" t="s">
        <v>828</v>
      </c>
      <c r="D342" s="24" t="s">
        <v>516</v>
      </c>
      <c r="E342" s="24" t="s">
        <v>31</v>
      </c>
      <c r="F342" s="25" t="s">
        <v>62</v>
      </c>
      <c r="G342" s="26">
        <v>31500</v>
      </c>
      <c r="H342" s="19">
        <v>0</v>
      </c>
      <c r="I342" s="19">
        <v>25</v>
      </c>
      <c r="J342" s="19">
        <f t="shared" si="48"/>
        <v>904.05</v>
      </c>
      <c r="K342" s="19">
        <f t="shared" si="49"/>
        <v>2236.5</v>
      </c>
      <c r="L342" s="19">
        <f t="shared" ref="L342:L406" si="54">+G342*1.2%</f>
        <v>378</v>
      </c>
      <c r="M342" s="19">
        <f t="shared" si="50"/>
        <v>957.6</v>
      </c>
      <c r="N342" s="19">
        <f t="shared" si="51"/>
        <v>2233.3500000000004</v>
      </c>
      <c r="O342" s="19">
        <v>0</v>
      </c>
      <c r="P342" s="19">
        <f t="shared" ref="P342:P406" si="55">+H342+I342+J342+K342+L342+M342+N342+O342</f>
        <v>6734.5000000000009</v>
      </c>
      <c r="Q342" s="19">
        <f t="shared" ref="Q342:Q405" si="56">ROUNDUP(H342+I342+J342+M342+O342,2)</f>
        <v>1886.65</v>
      </c>
      <c r="R342" s="19">
        <f t="shared" si="53"/>
        <v>4847.8500000000004</v>
      </c>
      <c r="S342" s="27">
        <f t="shared" si="52"/>
        <v>29613.35</v>
      </c>
      <c r="T342" s="21">
        <v>111</v>
      </c>
    </row>
    <row r="343" spans="1:20" s="28" customFormat="1" ht="21" thickBot="1" x14ac:dyDescent="0.35">
      <c r="A343" s="14" t="s">
        <v>829</v>
      </c>
      <c r="B343" s="23" t="s">
        <v>830</v>
      </c>
      <c r="C343" s="24" t="s">
        <v>828</v>
      </c>
      <c r="D343" s="24" t="s">
        <v>55</v>
      </c>
      <c r="E343" s="24" t="s">
        <v>36</v>
      </c>
      <c r="F343" s="25" t="s">
        <v>37</v>
      </c>
      <c r="G343" s="26">
        <v>10000</v>
      </c>
      <c r="H343" s="19">
        <v>0</v>
      </c>
      <c r="I343" s="19">
        <v>25</v>
      </c>
      <c r="J343" s="19">
        <f t="shared" si="48"/>
        <v>287</v>
      </c>
      <c r="K343" s="19">
        <f t="shared" si="49"/>
        <v>710</v>
      </c>
      <c r="L343" s="19">
        <f>+G343*1.2%</f>
        <v>120</v>
      </c>
      <c r="M343" s="19">
        <f>+G343*3.04%</f>
        <v>304</v>
      </c>
      <c r="N343" s="19">
        <f>+G343*7.09%</f>
        <v>709</v>
      </c>
      <c r="O343" s="19">
        <v>0</v>
      </c>
      <c r="P343" s="19">
        <f>+H343+I343+J343+K343+L343+M343+N343+O343</f>
        <v>2155</v>
      </c>
      <c r="Q343" s="19">
        <f t="shared" si="56"/>
        <v>616</v>
      </c>
      <c r="R343" s="19">
        <f>+K343+L343+N343</f>
        <v>1539</v>
      </c>
      <c r="S343" s="27">
        <f t="shared" si="52"/>
        <v>9384</v>
      </c>
      <c r="T343" s="21">
        <v>111</v>
      </c>
    </row>
    <row r="344" spans="1:20" s="28" customFormat="1" ht="21" thickBot="1" x14ac:dyDescent="0.35">
      <c r="A344" s="14" t="s">
        <v>831</v>
      </c>
      <c r="B344" s="23" t="s">
        <v>832</v>
      </c>
      <c r="C344" s="24" t="s">
        <v>828</v>
      </c>
      <c r="D344" s="24" t="s">
        <v>233</v>
      </c>
      <c r="E344" s="24" t="s">
        <v>31</v>
      </c>
      <c r="F344" s="25" t="s">
        <v>37</v>
      </c>
      <c r="G344" s="26">
        <v>10000</v>
      </c>
      <c r="H344" s="19">
        <v>0</v>
      </c>
      <c r="I344" s="19">
        <v>25</v>
      </c>
      <c r="J344" s="19">
        <f t="shared" si="48"/>
        <v>287</v>
      </c>
      <c r="K344" s="19">
        <f t="shared" si="49"/>
        <v>710</v>
      </c>
      <c r="L344" s="19">
        <f>+G344*1.2%</f>
        <v>120</v>
      </c>
      <c r="M344" s="19">
        <f>+G344*3.04%</f>
        <v>304</v>
      </c>
      <c r="N344" s="19">
        <f>+G344*7.09%</f>
        <v>709</v>
      </c>
      <c r="O344" s="19">
        <v>0</v>
      </c>
      <c r="P344" s="19">
        <f>+H344+I344+J344+K344+L344+M344+N344+O344</f>
        <v>2155</v>
      </c>
      <c r="Q344" s="19">
        <f t="shared" si="56"/>
        <v>616</v>
      </c>
      <c r="R344" s="19">
        <f>+K344+L344+N344</f>
        <v>1539</v>
      </c>
      <c r="S344" s="27">
        <f t="shared" si="52"/>
        <v>9384</v>
      </c>
      <c r="T344" s="21">
        <v>111</v>
      </c>
    </row>
    <row r="345" spans="1:20" s="28" customFormat="1" ht="21" thickBot="1" x14ac:dyDescent="0.35">
      <c r="A345" s="14" t="s">
        <v>833</v>
      </c>
      <c r="B345" s="23" t="s">
        <v>834</v>
      </c>
      <c r="C345" s="24" t="s">
        <v>828</v>
      </c>
      <c r="D345" s="24" t="s">
        <v>233</v>
      </c>
      <c r="E345" s="24" t="s">
        <v>31</v>
      </c>
      <c r="F345" s="25" t="s">
        <v>37</v>
      </c>
      <c r="G345" s="26">
        <v>10000</v>
      </c>
      <c r="H345" s="19">
        <v>0</v>
      </c>
      <c r="I345" s="19">
        <v>25</v>
      </c>
      <c r="J345" s="19">
        <f t="shared" si="48"/>
        <v>287</v>
      </c>
      <c r="K345" s="19">
        <f t="shared" si="49"/>
        <v>710</v>
      </c>
      <c r="L345" s="19">
        <f t="shared" si="54"/>
        <v>120</v>
      </c>
      <c r="M345" s="19">
        <f t="shared" si="50"/>
        <v>304</v>
      </c>
      <c r="N345" s="19">
        <f t="shared" si="51"/>
        <v>709</v>
      </c>
      <c r="O345" s="19">
        <v>0</v>
      </c>
      <c r="P345" s="19">
        <f t="shared" si="55"/>
        <v>2155</v>
      </c>
      <c r="Q345" s="19">
        <f t="shared" si="56"/>
        <v>616</v>
      </c>
      <c r="R345" s="19">
        <f t="shared" si="53"/>
        <v>1539</v>
      </c>
      <c r="S345" s="27">
        <f t="shared" si="52"/>
        <v>9384</v>
      </c>
      <c r="T345" s="21">
        <v>111</v>
      </c>
    </row>
    <row r="346" spans="1:20" s="28" customFormat="1" ht="21" thickBot="1" x14ac:dyDescent="0.35">
      <c r="A346" s="14" t="s">
        <v>835</v>
      </c>
      <c r="B346" s="23" t="s">
        <v>836</v>
      </c>
      <c r="C346" s="24" t="s">
        <v>828</v>
      </c>
      <c r="D346" s="24" t="s">
        <v>357</v>
      </c>
      <c r="E346" s="24" t="s">
        <v>31</v>
      </c>
      <c r="F346" s="25" t="s">
        <v>37</v>
      </c>
      <c r="G346" s="26">
        <v>10000</v>
      </c>
      <c r="H346" s="19">
        <v>0</v>
      </c>
      <c r="I346" s="19">
        <v>25</v>
      </c>
      <c r="J346" s="19">
        <f t="shared" si="48"/>
        <v>287</v>
      </c>
      <c r="K346" s="19">
        <f t="shared" si="49"/>
        <v>710</v>
      </c>
      <c r="L346" s="19">
        <f t="shared" si="54"/>
        <v>120</v>
      </c>
      <c r="M346" s="19">
        <f t="shared" si="50"/>
        <v>304</v>
      </c>
      <c r="N346" s="19">
        <f t="shared" si="51"/>
        <v>709</v>
      </c>
      <c r="O346" s="19">
        <v>0</v>
      </c>
      <c r="P346" s="19">
        <f t="shared" si="55"/>
        <v>2155</v>
      </c>
      <c r="Q346" s="19">
        <f t="shared" si="56"/>
        <v>616</v>
      </c>
      <c r="R346" s="19">
        <f t="shared" si="53"/>
        <v>1539</v>
      </c>
      <c r="S346" s="27">
        <f t="shared" si="52"/>
        <v>9384</v>
      </c>
      <c r="T346" s="21">
        <v>111</v>
      </c>
    </row>
    <row r="347" spans="1:20" s="28" customFormat="1" ht="21" thickBot="1" x14ac:dyDescent="0.35">
      <c r="A347" s="14" t="s">
        <v>84</v>
      </c>
      <c r="B347" s="23" t="s">
        <v>837</v>
      </c>
      <c r="C347" s="24" t="s">
        <v>838</v>
      </c>
      <c r="D347" s="24" t="s">
        <v>516</v>
      </c>
      <c r="E347" s="24" t="s">
        <v>31</v>
      </c>
      <c r="F347" s="25" t="s">
        <v>62</v>
      </c>
      <c r="G347" s="26">
        <v>31500</v>
      </c>
      <c r="H347" s="19">
        <v>0</v>
      </c>
      <c r="I347" s="19">
        <v>25</v>
      </c>
      <c r="J347" s="19">
        <f t="shared" si="48"/>
        <v>904.05</v>
      </c>
      <c r="K347" s="19">
        <f t="shared" si="49"/>
        <v>2236.5</v>
      </c>
      <c r="L347" s="19">
        <f>+G347*1.2%</f>
        <v>378</v>
      </c>
      <c r="M347" s="19">
        <f>+G347*3.04%</f>
        <v>957.6</v>
      </c>
      <c r="N347" s="19">
        <f>+G347*7.09%</f>
        <v>2233.3500000000004</v>
      </c>
      <c r="O347" s="19">
        <v>0</v>
      </c>
      <c r="P347" s="19">
        <f>+H347+I347+J347+K347+L347+M347+N347+O347</f>
        <v>6734.5000000000009</v>
      </c>
      <c r="Q347" s="19">
        <f t="shared" si="56"/>
        <v>1886.65</v>
      </c>
      <c r="R347" s="19">
        <f>+K347+L347+N347</f>
        <v>4847.8500000000004</v>
      </c>
      <c r="S347" s="27">
        <f t="shared" si="52"/>
        <v>29613.35</v>
      </c>
      <c r="T347" s="21">
        <v>111</v>
      </c>
    </row>
    <row r="348" spans="1:20" s="28" customFormat="1" ht="21" thickBot="1" x14ac:dyDescent="0.35">
      <c r="A348" s="14" t="s">
        <v>839</v>
      </c>
      <c r="B348" s="23" t="s">
        <v>840</v>
      </c>
      <c r="C348" s="24" t="s">
        <v>838</v>
      </c>
      <c r="D348" s="24" t="s">
        <v>55</v>
      </c>
      <c r="E348" s="24" t="s">
        <v>36</v>
      </c>
      <c r="F348" s="25" t="s">
        <v>46</v>
      </c>
      <c r="G348" s="26">
        <v>10000</v>
      </c>
      <c r="H348" s="19">
        <v>0</v>
      </c>
      <c r="I348" s="19">
        <v>25</v>
      </c>
      <c r="J348" s="19">
        <f t="shared" si="48"/>
        <v>287</v>
      </c>
      <c r="K348" s="19">
        <f t="shared" si="49"/>
        <v>710</v>
      </c>
      <c r="L348" s="19">
        <f t="shared" si="54"/>
        <v>120</v>
      </c>
      <c r="M348" s="19">
        <f t="shared" si="50"/>
        <v>304</v>
      </c>
      <c r="N348" s="19">
        <f t="shared" si="51"/>
        <v>709</v>
      </c>
      <c r="O348" s="19">
        <v>0</v>
      </c>
      <c r="P348" s="19">
        <f t="shared" si="55"/>
        <v>2155</v>
      </c>
      <c r="Q348" s="19">
        <f t="shared" si="56"/>
        <v>616</v>
      </c>
      <c r="R348" s="19">
        <f t="shared" si="53"/>
        <v>1539</v>
      </c>
      <c r="S348" s="27">
        <f t="shared" si="52"/>
        <v>9384</v>
      </c>
      <c r="T348" s="21">
        <v>111</v>
      </c>
    </row>
    <row r="349" spans="1:20" s="28" customFormat="1" ht="21" thickBot="1" x14ac:dyDescent="0.35">
      <c r="A349" s="14" t="s">
        <v>841</v>
      </c>
      <c r="B349" s="23" t="s">
        <v>842</v>
      </c>
      <c r="C349" s="24" t="s">
        <v>838</v>
      </c>
      <c r="D349" s="24" t="s">
        <v>553</v>
      </c>
      <c r="E349" s="24" t="s">
        <v>31</v>
      </c>
      <c r="F349" s="25" t="s">
        <v>62</v>
      </c>
      <c r="G349" s="26">
        <v>11000</v>
      </c>
      <c r="H349" s="19">
        <v>0</v>
      </c>
      <c r="I349" s="19">
        <v>25</v>
      </c>
      <c r="J349" s="19">
        <f t="shared" si="48"/>
        <v>315.7</v>
      </c>
      <c r="K349" s="19">
        <f t="shared" si="49"/>
        <v>781</v>
      </c>
      <c r="L349" s="19">
        <f t="shared" si="54"/>
        <v>132</v>
      </c>
      <c r="M349" s="19">
        <f t="shared" si="50"/>
        <v>334.4</v>
      </c>
      <c r="N349" s="19">
        <f t="shared" si="51"/>
        <v>779.90000000000009</v>
      </c>
      <c r="O349" s="19">
        <v>0</v>
      </c>
      <c r="P349" s="19">
        <f t="shared" si="55"/>
        <v>2368</v>
      </c>
      <c r="Q349" s="19">
        <f t="shared" si="56"/>
        <v>675.1</v>
      </c>
      <c r="R349" s="19">
        <f t="shared" si="53"/>
        <v>1692.9</v>
      </c>
      <c r="S349" s="27">
        <f t="shared" si="52"/>
        <v>10324.9</v>
      </c>
      <c r="T349" s="21">
        <v>111</v>
      </c>
    </row>
    <row r="350" spans="1:20" s="28" customFormat="1" ht="21" thickBot="1" x14ac:dyDescent="0.35">
      <c r="A350" s="14" t="s">
        <v>843</v>
      </c>
      <c r="B350" s="23" t="s">
        <v>844</v>
      </c>
      <c r="C350" s="24" t="s">
        <v>838</v>
      </c>
      <c r="D350" s="24" t="s">
        <v>55</v>
      </c>
      <c r="E350" s="24" t="s">
        <v>31</v>
      </c>
      <c r="F350" s="25" t="s">
        <v>62</v>
      </c>
      <c r="G350" s="26">
        <v>10000</v>
      </c>
      <c r="H350" s="19">
        <v>0</v>
      </c>
      <c r="I350" s="19">
        <v>25</v>
      </c>
      <c r="J350" s="19">
        <f t="shared" si="48"/>
        <v>287</v>
      </c>
      <c r="K350" s="19">
        <f t="shared" si="49"/>
        <v>710</v>
      </c>
      <c r="L350" s="19">
        <f t="shared" si="54"/>
        <v>120</v>
      </c>
      <c r="M350" s="19">
        <f t="shared" si="50"/>
        <v>304</v>
      </c>
      <c r="N350" s="19">
        <f t="shared" si="51"/>
        <v>709</v>
      </c>
      <c r="O350" s="19">
        <v>0</v>
      </c>
      <c r="P350" s="19">
        <f t="shared" si="55"/>
        <v>2155</v>
      </c>
      <c r="Q350" s="19">
        <f t="shared" si="56"/>
        <v>616</v>
      </c>
      <c r="R350" s="19">
        <f t="shared" si="53"/>
        <v>1539</v>
      </c>
      <c r="S350" s="27">
        <f t="shared" si="52"/>
        <v>9384</v>
      </c>
      <c r="T350" s="21">
        <v>111</v>
      </c>
    </row>
    <row r="351" spans="1:20" s="28" customFormat="1" ht="21" thickBot="1" x14ac:dyDescent="0.35">
      <c r="A351" s="14" t="s">
        <v>845</v>
      </c>
      <c r="B351" s="23" t="s">
        <v>846</v>
      </c>
      <c r="C351" s="24" t="s">
        <v>838</v>
      </c>
      <c r="D351" s="24" t="s">
        <v>55</v>
      </c>
      <c r="E351" s="24" t="s">
        <v>36</v>
      </c>
      <c r="F351" s="25" t="s">
        <v>62</v>
      </c>
      <c r="G351" s="26">
        <v>10000</v>
      </c>
      <c r="H351" s="19">
        <v>0</v>
      </c>
      <c r="I351" s="19">
        <v>25</v>
      </c>
      <c r="J351" s="19">
        <f t="shared" si="48"/>
        <v>287</v>
      </c>
      <c r="K351" s="19">
        <f t="shared" si="49"/>
        <v>710</v>
      </c>
      <c r="L351" s="19">
        <f t="shared" si="54"/>
        <v>120</v>
      </c>
      <c r="M351" s="19">
        <f t="shared" si="50"/>
        <v>304</v>
      </c>
      <c r="N351" s="19">
        <f t="shared" si="51"/>
        <v>709</v>
      </c>
      <c r="O351" s="19">
        <v>0</v>
      </c>
      <c r="P351" s="19">
        <f t="shared" si="55"/>
        <v>2155</v>
      </c>
      <c r="Q351" s="19">
        <f t="shared" si="56"/>
        <v>616</v>
      </c>
      <c r="R351" s="19">
        <f t="shared" si="53"/>
        <v>1539</v>
      </c>
      <c r="S351" s="27">
        <f t="shared" si="52"/>
        <v>9384</v>
      </c>
      <c r="T351" s="21">
        <v>111</v>
      </c>
    </row>
    <row r="352" spans="1:20" s="28" customFormat="1" ht="21" thickBot="1" x14ac:dyDescent="0.35">
      <c r="A352" s="14" t="s">
        <v>847</v>
      </c>
      <c r="B352" s="23" t="s">
        <v>848</v>
      </c>
      <c r="C352" s="24" t="s">
        <v>838</v>
      </c>
      <c r="D352" s="24" t="s">
        <v>553</v>
      </c>
      <c r="E352" s="24" t="s">
        <v>31</v>
      </c>
      <c r="F352" s="25" t="s">
        <v>62</v>
      </c>
      <c r="G352" s="26">
        <v>10000</v>
      </c>
      <c r="H352" s="19">
        <v>0</v>
      </c>
      <c r="I352" s="19">
        <v>25</v>
      </c>
      <c r="J352" s="19">
        <f t="shared" si="48"/>
        <v>287</v>
      </c>
      <c r="K352" s="19">
        <f t="shared" si="49"/>
        <v>710</v>
      </c>
      <c r="L352" s="19">
        <f t="shared" si="54"/>
        <v>120</v>
      </c>
      <c r="M352" s="19">
        <f t="shared" si="50"/>
        <v>304</v>
      </c>
      <c r="N352" s="19">
        <f t="shared" si="51"/>
        <v>709</v>
      </c>
      <c r="O352" s="19">
        <v>0</v>
      </c>
      <c r="P352" s="19">
        <f t="shared" si="55"/>
        <v>2155</v>
      </c>
      <c r="Q352" s="19">
        <f t="shared" si="56"/>
        <v>616</v>
      </c>
      <c r="R352" s="19">
        <f t="shared" si="53"/>
        <v>1539</v>
      </c>
      <c r="S352" s="27">
        <f t="shared" si="52"/>
        <v>9384</v>
      </c>
      <c r="T352" s="21">
        <v>111</v>
      </c>
    </row>
    <row r="353" spans="1:20" s="28" customFormat="1" ht="21" thickBot="1" x14ac:dyDescent="0.35">
      <c r="A353" s="14" t="s">
        <v>849</v>
      </c>
      <c r="B353" s="23" t="s">
        <v>850</v>
      </c>
      <c r="C353" s="24" t="s">
        <v>838</v>
      </c>
      <c r="D353" s="24" t="s">
        <v>233</v>
      </c>
      <c r="E353" s="24" t="s">
        <v>31</v>
      </c>
      <c r="F353" s="25" t="s">
        <v>62</v>
      </c>
      <c r="G353" s="26">
        <v>10000</v>
      </c>
      <c r="H353" s="19">
        <v>0</v>
      </c>
      <c r="I353" s="19">
        <v>25</v>
      </c>
      <c r="J353" s="19">
        <f t="shared" si="48"/>
        <v>287</v>
      </c>
      <c r="K353" s="19">
        <f t="shared" si="49"/>
        <v>710</v>
      </c>
      <c r="L353" s="19">
        <f t="shared" si="54"/>
        <v>120</v>
      </c>
      <c r="M353" s="19">
        <f t="shared" si="50"/>
        <v>304</v>
      </c>
      <c r="N353" s="19">
        <f t="shared" si="51"/>
        <v>709</v>
      </c>
      <c r="O353" s="19">
        <v>0</v>
      </c>
      <c r="P353" s="19">
        <f t="shared" si="55"/>
        <v>2155</v>
      </c>
      <c r="Q353" s="19">
        <f t="shared" si="56"/>
        <v>616</v>
      </c>
      <c r="R353" s="19">
        <f t="shared" si="53"/>
        <v>1539</v>
      </c>
      <c r="S353" s="27">
        <f t="shared" si="52"/>
        <v>9384</v>
      </c>
      <c r="T353" s="21">
        <v>111</v>
      </c>
    </row>
    <row r="354" spans="1:20" s="28" customFormat="1" ht="21" thickBot="1" x14ac:dyDescent="0.35">
      <c r="A354" s="14" t="s">
        <v>851</v>
      </c>
      <c r="B354" s="23" t="s">
        <v>852</v>
      </c>
      <c r="C354" s="24" t="s">
        <v>853</v>
      </c>
      <c r="D354" s="24" t="s">
        <v>516</v>
      </c>
      <c r="E354" s="24" t="s">
        <v>31</v>
      </c>
      <c r="F354" s="25" t="s">
        <v>62</v>
      </c>
      <c r="G354" s="26">
        <v>31500</v>
      </c>
      <c r="H354" s="19">
        <v>0</v>
      </c>
      <c r="I354" s="19">
        <v>25</v>
      </c>
      <c r="J354" s="19">
        <f t="shared" si="48"/>
        <v>904.05</v>
      </c>
      <c r="K354" s="19">
        <f t="shared" si="49"/>
        <v>2236.5</v>
      </c>
      <c r="L354" s="19">
        <f t="shared" si="54"/>
        <v>378</v>
      </c>
      <c r="M354" s="19">
        <f t="shared" si="50"/>
        <v>957.6</v>
      </c>
      <c r="N354" s="19">
        <f t="shared" si="51"/>
        <v>2233.3500000000004</v>
      </c>
      <c r="O354" s="19">
        <v>0</v>
      </c>
      <c r="P354" s="19">
        <f t="shared" si="55"/>
        <v>6734.5000000000009</v>
      </c>
      <c r="Q354" s="19">
        <f t="shared" si="56"/>
        <v>1886.65</v>
      </c>
      <c r="R354" s="19">
        <f t="shared" si="53"/>
        <v>4847.8500000000004</v>
      </c>
      <c r="S354" s="27">
        <f t="shared" si="52"/>
        <v>29613.35</v>
      </c>
      <c r="T354" s="21">
        <v>111</v>
      </c>
    </row>
    <row r="355" spans="1:20" s="28" customFormat="1" ht="21" thickBot="1" x14ac:dyDescent="0.35">
      <c r="A355" s="14" t="s">
        <v>854</v>
      </c>
      <c r="B355" s="23" t="s">
        <v>855</v>
      </c>
      <c r="C355" s="24" t="s">
        <v>853</v>
      </c>
      <c r="D355" s="24" t="s">
        <v>233</v>
      </c>
      <c r="E355" s="24" t="s">
        <v>31</v>
      </c>
      <c r="F355" s="25" t="s">
        <v>62</v>
      </c>
      <c r="G355" s="26">
        <v>10000</v>
      </c>
      <c r="H355" s="19">
        <v>0</v>
      </c>
      <c r="I355" s="19">
        <v>25</v>
      </c>
      <c r="J355" s="19">
        <f t="shared" si="48"/>
        <v>287</v>
      </c>
      <c r="K355" s="19">
        <f t="shared" si="49"/>
        <v>710</v>
      </c>
      <c r="L355" s="19">
        <f t="shared" si="54"/>
        <v>120</v>
      </c>
      <c r="M355" s="19">
        <f t="shared" si="50"/>
        <v>304</v>
      </c>
      <c r="N355" s="19">
        <f t="shared" si="51"/>
        <v>709</v>
      </c>
      <c r="O355" s="19">
        <v>0</v>
      </c>
      <c r="P355" s="19">
        <f t="shared" si="55"/>
        <v>2155</v>
      </c>
      <c r="Q355" s="19">
        <f t="shared" si="56"/>
        <v>616</v>
      </c>
      <c r="R355" s="19">
        <f t="shared" si="53"/>
        <v>1539</v>
      </c>
      <c r="S355" s="27">
        <f t="shared" si="52"/>
        <v>9384</v>
      </c>
      <c r="T355" s="21">
        <v>111</v>
      </c>
    </row>
    <row r="356" spans="1:20" s="28" customFormat="1" ht="21" thickBot="1" x14ac:dyDescent="0.35">
      <c r="A356" s="14" t="s">
        <v>856</v>
      </c>
      <c r="B356" s="23" t="s">
        <v>857</v>
      </c>
      <c r="C356" s="24" t="s">
        <v>853</v>
      </c>
      <c r="D356" s="24" t="s">
        <v>55</v>
      </c>
      <c r="E356" s="24" t="s">
        <v>36</v>
      </c>
      <c r="F356" s="25" t="s">
        <v>62</v>
      </c>
      <c r="G356" s="26">
        <v>10000</v>
      </c>
      <c r="H356" s="19">
        <v>0</v>
      </c>
      <c r="I356" s="19">
        <v>25</v>
      </c>
      <c r="J356" s="19">
        <f t="shared" si="48"/>
        <v>287</v>
      </c>
      <c r="K356" s="19">
        <f t="shared" si="49"/>
        <v>710</v>
      </c>
      <c r="L356" s="19">
        <f t="shared" si="54"/>
        <v>120</v>
      </c>
      <c r="M356" s="19">
        <f t="shared" si="50"/>
        <v>304</v>
      </c>
      <c r="N356" s="19">
        <f t="shared" si="51"/>
        <v>709</v>
      </c>
      <c r="O356" s="19">
        <v>2489.12</v>
      </c>
      <c r="P356" s="19">
        <f t="shared" si="55"/>
        <v>4644.12</v>
      </c>
      <c r="Q356" s="19">
        <f t="shared" si="56"/>
        <v>3105.12</v>
      </c>
      <c r="R356" s="19">
        <f t="shared" si="53"/>
        <v>1539</v>
      </c>
      <c r="S356" s="27">
        <f t="shared" si="52"/>
        <v>6894.88</v>
      </c>
      <c r="T356" s="21">
        <v>111</v>
      </c>
    </row>
    <row r="357" spans="1:20" s="28" customFormat="1" ht="21" thickBot="1" x14ac:dyDescent="0.35">
      <c r="A357" s="14" t="s">
        <v>858</v>
      </c>
      <c r="B357" s="23" t="s">
        <v>859</v>
      </c>
      <c r="C357" s="24" t="s">
        <v>853</v>
      </c>
      <c r="D357" s="24" t="s">
        <v>233</v>
      </c>
      <c r="E357" s="24" t="s">
        <v>36</v>
      </c>
      <c r="F357" s="25" t="s">
        <v>62</v>
      </c>
      <c r="G357" s="26">
        <v>10000</v>
      </c>
      <c r="H357" s="19">
        <v>0</v>
      </c>
      <c r="I357" s="19">
        <v>25</v>
      </c>
      <c r="J357" s="19">
        <f t="shared" si="48"/>
        <v>287</v>
      </c>
      <c r="K357" s="19">
        <f t="shared" si="49"/>
        <v>710</v>
      </c>
      <c r="L357" s="19">
        <f t="shared" si="54"/>
        <v>120</v>
      </c>
      <c r="M357" s="19">
        <f t="shared" si="50"/>
        <v>304</v>
      </c>
      <c r="N357" s="19">
        <f t="shared" si="51"/>
        <v>709</v>
      </c>
      <c r="O357" s="19">
        <v>0</v>
      </c>
      <c r="P357" s="19">
        <f t="shared" si="55"/>
        <v>2155</v>
      </c>
      <c r="Q357" s="19">
        <f t="shared" si="56"/>
        <v>616</v>
      </c>
      <c r="R357" s="19">
        <f t="shared" si="53"/>
        <v>1539</v>
      </c>
      <c r="S357" s="27">
        <f t="shared" si="52"/>
        <v>9384</v>
      </c>
      <c r="T357" s="21">
        <v>111</v>
      </c>
    </row>
    <row r="358" spans="1:20" s="28" customFormat="1" ht="21" thickBot="1" x14ac:dyDescent="0.35">
      <c r="A358" s="14" t="s">
        <v>860</v>
      </c>
      <c r="B358" s="23" t="s">
        <v>861</v>
      </c>
      <c r="C358" s="24" t="s">
        <v>853</v>
      </c>
      <c r="D358" s="24" t="s">
        <v>862</v>
      </c>
      <c r="E358" s="24" t="s">
        <v>31</v>
      </c>
      <c r="F358" s="25" t="s">
        <v>37</v>
      </c>
      <c r="G358" s="26">
        <v>16500</v>
      </c>
      <c r="H358" s="19">
        <v>0</v>
      </c>
      <c r="I358" s="19">
        <v>25</v>
      </c>
      <c r="J358" s="19">
        <f t="shared" si="48"/>
        <v>473.55</v>
      </c>
      <c r="K358" s="19">
        <f t="shared" si="49"/>
        <v>1171.5</v>
      </c>
      <c r="L358" s="19">
        <f t="shared" si="54"/>
        <v>198</v>
      </c>
      <c r="M358" s="19">
        <f t="shared" si="50"/>
        <v>501.6</v>
      </c>
      <c r="N358" s="19">
        <f t="shared" si="51"/>
        <v>1169.8500000000001</v>
      </c>
      <c r="O358" s="19">
        <v>0</v>
      </c>
      <c r="P358" s="19">
        <f t="shared" si="55"/>
        <v>3539.5</v>
      </c>
      <c r="Q358" s="19">
        <f t="shared" si="56"/>
        <v>1000.15</v>
      </c>
      <c r="R358" s="19">
        <f t="shared" si="53"/>
        <v>2539.3500000000004</v>
      </c>
      <c r="S358" s="27">
        <f t="shared" si="52"/>
        <v>15499.85</v>
      </c>
      <c r="T358" s="21">
        <v>111</v>
      </c>
    </row>
    <row r="359" spans="1:20" s="28" customFormat="1" ht="21" thickBot="1" x14ac:dyDescent="0.35">
      <c r="A359" s="14" t="s">
        <v>863</v>
      </c>
      <c r="B359" s="23" t="s">
        <v>864</v>
      </c>
      <c r="C359" s="24" t="s">
        <v>865</v>
      </c>
      <c r="D359" s="24" t="s">
        <v>516</v>
      </c>
      <c r="E359" s="24" t="s">
        <v>31</v>
      </c>
      <c r="F359" s="25" t="s">
        <v>62</v>
      </c>
      <c r="G359" s="26">
        <v>33345.74</v>
      </c>
      <c r="H359" s="19">
        <v>0</v>
      </c>
      <c r="I359" s="19">
        <v>25</v>
      </c>
      <c r="J359" s="19">
        <f t="shared" si="48"/>
        <v>957.03</v>
      </c>
      <c r="K359" s="19">
        <f t="shared" si="49"/>
        <v>2367.5500000000002</v>
      </c>
      <c r="L359" s="19">
        <f>ROUNDUP(G359*1.2%,2)</f>
        <v>400.15</v>
      </c>
      <c r="M359" s="19">
        <f t="shared" si="50"/>
        <v>1013.7104959999999</v>
      </c>
      <c r="N359" s="19">
        <f t="shared" si="51"/>
        <v>2364.2129660000001</v>
      </c>
      <c r="O359" s="19">
        <v>0</v>
      </c>
      <c r="P359" s="19">
        <f t="shared" si="55"/>
        <v>7127.6534620000002</v>
      </c>
      <c r="Q359" s="19">
        <v>1995.73</v>
      </c>
      <c r="R359" s="19">
        <f t="shared" si="53"/>
        <v>5131.9129659999999</v>
      </c>
      <c r="S359" s="27">
        <f t="shared" si="52"/>
        <v>31350.01</v>
      </c>
      <c r="T359" s="21">
        <v>111</v>
      </c>
    </row>
    <row r="360" spans="1:20" s="28" customFormat="1" ht="21" thickBot="1" x14ac:dyDescent="0.35">
      <c r="A360" s="14" t="s">
        <v>866</v>
      </c>
      <c r="B360" s="23" t="s">
        <v>867</v>
      </c>
      <c r="C360" s="24" t="s">
        <v>865</v>
      </c>
      <c r="D360" s="24" t="s">
        <v>233</v>
      </c>
      <c r="E360" s="24" t="s">
        <v>31</v>
      </c>
      <c r="F360" s="25" t="s">
        <v>62</v>
      </c>
      <c r="G360" s="26">
        <v>10000</v>
      </c>
      <c r="H360" s="19">
        <v>0</v>
      </c>
      <c r="I360" s="19">
        <v>25</v>
      </c>
      <c r="J360" s="19">
        <f t="shared" si="48"/>
        <v>287</v>
      </c>
      <c r="K360" s="19">
        <f t="shared" si="49"/>
        <v>710</v>
      </c>
      <c r="L360" s="19">
        <f t="shared" si="54"/>
        <v>120</v>
      </c>
      <c r="M360" s="19">
        <f t="shared" si="50"/>
        <v>304</v>
      </c>
      <c r="N360" s="19">
        <f t="shared" si="51"/>
        <v>709</v>
      </c>
      <c r="O360" s="19">
        <v>0</v>
      </c>
      <c r="P360" s="19">
        <f t="shared" si="55"/>
        <v>2155</v>
      </c>
      <c r="Q360" s="19">
        <f t="shared" si="56"/>
        <v>616</v>
      </c>
      <c r="R360" s="19">
        <f t="shared" si="53"/>
        <v>1539</v>
      </c>
      <c r="S360" s="27">
        <f t="shared" si="52"/>
        <v>9384</v>
      </c>
      <c r="T360" s="21">
        <v>111</v>
      </c>
    </row>
    <row r="361" spans="1:20" s="28" customFormat="1" ht="21" thickBot="1" x14ac:dyDescent="0.35">
      <c r="A361" s="14" t="s">
        <v>868</v>
      </c>
      <c r="B361" s="23" t="s">
        <v>869</v>
      </c>
      <c r="C361" s="24" t="s">
        <v>865</v>
      </c>
      <c r="D361" s="24" t="s">
        <v>233</v>
      </c>
      <c r="E361" s="24" t="s">
        <v>31</v>
      </c>
      <c r="F361" s="25" t="s">
        <v>62</v>
      </c>
      <c r="G361" s="26">
        <v>10000</v>
      </c>
      <c r="H361" s="19">
        <v>0</v>
      </c>
      <c r="I361" s="19">
        <v>25</v>
      </c>
      <c r="J361" s="19">
        <f t="shared" si="48"/>
        <v>287</v>
      </c>
      <c r="K361" s="19">
        <f t="shared" si="49"/>
        <v>710</v>
      </c>
      <c r="L361" s="19">
        <f t="shared" si="54"/>
        <v>120</v>
      </c>
      <c r="M361" s="19">
        <f t="shared" si="50"/>
        <v>304</v>
      </c>
      <c r="N361" s="19">
        <f t="shared" si="51"/>
        <v>709</v>
      </c>
      <c r="O361" s="19">
        <v>0</v>
      </c>
      <c r="P361" s="19">
        <f t="shared" si="55"/>
        <v>2155</v>
      </c>
      <c r="Q361" s="19">
        <f t="shared" si="56"/>
        <v>616</v>
      </c>
      <c r="R361" s="19">
        <f t="shared" si="53"/>
        <v>1539</v>
      </c>
      <c r="S361" s="27">
        <f t="shared" si="52"/>
        <v>9384</v>
      </c>
      <c r="T361" s="21">
        <v>111</v>
      </c>
    </row>
    <row r="362" spans="1:20" s="28" customFormat="1" ht="21" thickBot="1" x14ac:dyDescent="0.35">
      <c r="A362" s="14" t="s">
        <v>870</v>
      </c>
      <c r="B362" s="23" t="s">
        <v>871</v>
      </c>
      <c r="C362" s="24" t="s">
        <v>865</v>
      </c>
      <c r="D362" s="24" t="s">
        <v>55</v>
      </c>
      <c r="E362" s="24" t="s">
        <v>36</v>
      </c>
      <c r="F362" s="25" t="s">
        <v>62</v>
      </c>
      <c r="G362" s="26">
        <v>10000</v>
      </c>
      <c r="H362" s="19">
        <v>0</v>
      </c>
      <c r="I362" s="19">
        <v>25</v>
      </c>
      <c r="J362" s="19">
        <f t="shared" si="48"/>
        <v>287</v>
      </c>
      <c r="K362" s="19">
        <f t="shared" si="49"/>
        <v>710</v>
      </c>
      <c r="L362" s="19">
        <f t="shared" si="54"/>
        <v>120</v>
      </c>
      <c r="M362" s="19">
        <f t="shared" si="50"/>
        <v>304</v>
      </c>
      <c r="N362" s="19">
        <f t="shared" si="51"/>
        <v>709</v>
      </c>
      <c r="O362" s="19">
        <v>0</v>
      </c>
      <c r="P362" s="19">
        <f t="shared" si="55"/>
        <v>2155</v>
      </c>
      <c r="Q362" s="19">
        <f t="shared" si="56"/>
        <v>616</v>
      </c>
      <c r="R362" s="19">
        <f t="shared" si="53"/>
        <v>1539</v>
      </c>
      <c r="S362" s="27">
        <f t="shared" si="52"/>
        <v>9384</v>
      </c>
      <c r="T362" s="21">
        <v>111</v>
      </c>
    </row>
    <row r="363" spans="1:20" s="28" customFormat="1" ht="21" thickBot="1" x14ac:dyDescent="0.35">
      <c r="A363" s="14" t="s">
        <v>872</v>
      </c>
      <c r="B363" s="23" t="s">
        <v>873</v>
      </c>
      <c r="C363" s="24" t="s">
        <v>874</v>
      </c>
      <c r="D363" s="24" t="s">
        <v>516</v>
      </c>
      <c r="E363" s="24" t="s">
        <v>36</v>
      </c>
      <c r="F363" s="25" t="s">
        <v>62</v>
      </c>
      <c r="G363" s="26">
        <v>31500</v>
      </c>
      <c r="H363" s="19">
        <v>0</v>
      </c>
      <c r="I363" s="19">
        <v>25</v>
      </c>
      <c r="J363" s="19">
        <f t="shared" si="48"/>
        <v>904.05</v>
      </c>
      <c r="K363" s="19">
        <f t="shared" si="49"/>
        <v>2236.5</v>
      </c>
      <c r="L363" s="19">
        <f t="shared" si="54"/>
        <v>378</v>
      </c>
      <c r="M363" s="19">
        <f t="shared" si="50"/>
        <v>957.6</v>
      </c>
      <c r="N363" s="19">
        <f t="shared" si="51"/>
        <v>2233.3500000000004</v>
      </c>
      <c r="O363" s="19">
        <v>1190.1199999999999</v>
      </c>
      <c r="P363" s="19">
        <f t="shared" si="55"/>
        <v>7924.6200000000008</v>
      </c>
      <c r="Q363" s="19">
        <f t="shared" si="56"/>
        <v>3076.77</v>
      </c>
      <c r="R363" s="19">
        <f t="shared" si="53"/>
        <v>4847.8500000000004</v>
      </c>
      <c r="S363" s="27">
        <f t="shared" si="52"/>
        <v>28423.23</v>
      </c>
      <c r="T363" s="21">
        <v>111</v>
      </c>
    </row>
    <row r="364" spans="1:20" s="28" customFormat="1" ht="21" thickBot="1" x14ac:dyDescent="0.35">
      <c r="A364" s="14" t="s">
        <v>875</v>
      </c>
      <c r="B364" s="23" t="s">
        <v>876</v>
      </c>
      <c r="C364" s="24" t="s">
        <v>874</v>
      </c>
      <c r="D364" s="24" t="s">
        <v>233</v>
      </c>
      <c r="E364" s="24" t="s">
        <v>31</v>
      </c>
      <c r="F364" s="25" t="s">
        <v>62</v>
      </c>
      <c r="G364" s="26">
        <v>10000</v>
      </c>
      <c r="H364" s="19">
        <v>0</v>
      </c>
      <c r="I364" s="19">
        <v>25</v>
      </c>
      <c r="J364" s="19">
        <f t="shared" si="48"/>
        <v>287</v>
      </c>
      <c r="K364" s="19">
        <f t="shared" si="49"/>
        <v>710</v>
      </c>
      <c r="L364" s="19">
        <f t="shared" si="54"/>
        <v>120</v>
      </c>
      <c r="M364" s="19">
        <f t="shared" si="50"/>
        <v>304</v>
      </c>
      <c r="N364" s="19">
        <f t="shared" si="51"/>
        <v>709</v>
      </c>
      <c r="O364" s="19">
        <v>0</v>
      </c>
      <c r="P364" s="19">
        <f t="shared" si="55"/>
        <v>2155</v>
      </c>
      <c r="Q364" s="19">
        <f t="shared" si="56"/>
        <v>616</v>
      </c>
      <c r="R364" s="19">
        <f t="shared" si="53"/>
        <v>1539</v>
      </c>
      <c r="S364" s="27">
        <f t="shared" si="52"/>
        <v>9384</v>
      </c>
      <c r="T364" s="21">
        <v>111</v>
      </c>
    </row>
    <row r="365" spans="1:20" s="28" customFormat="1" ht="21" thickBot="1" x14ac:dyDescent="0.35">
      <c r="A365" s="14" t="s">
        <v>877</v>
      </c>
      <c r="B365" s="23" t="s">
        <v>878</v>
      </c>
      <c r="C365" s="24" t="s">
        <v>874</v>
      </c>
      <c r="D365" s="24" t="s">
        <v>483</v>
      </c>
      <c r="E365" s="24" t="s">
        <v>31</v>
      </c>
      <c r="F365" s="25" t="s">
        <v>37</v>
      </c>
      <c r="G365" s="26">
        <v>10000</v>
      </c>
      <c r="H365" s="19">
        <v>0</v>
      </c>
      <c r="I365" s="19">
        <v>25</v>
      </c>
      <c r="J365" s="19">
        <f t="shared" si="48"/>
        <v>287</v>
      </c>
      <c r="K365" s="19">
        <f t="shared" si="49"/>
        <v>710</v>
      </c>
      <c r="L365" s="19">
        <f t="shared" si="54"/>
        <v>120</v>
      </c>
      <c r="M365" s="19">
        <f t="shared" si="50"/>
        <v>304</v>
      </c>
      <c r="N365" s="19">
        <f t="shared" si="51"/>
        <v>709</v>
      </c>
      <c r="O365" s="19">
        <v>0</v>
      </c>
      <c r="P365" s="19">
        <f t="shared" si="55"/>
        <v>2155</v>
      </c>
      <c r="Q365" s="19">
        <f t="shared" si="56"/>
        <v>616</v>
      </c>
      <c r="R365" s="19">
        <f t="shared" si="53"/>
        <v>1539</v>
      </c>
      <c r="S365" s="27">
        <f t="shared" si="52"/>
        <v>9384</v>
      </c>
      <c r="T365" s="21">
        <v>111</v>
      </c>
    </row>
    <row r="366" spans="1:20" s="28" customFormat="1" ht="21" thickBot="1" x14ac:dyDescent="0.35">
      <c r="A366" s="14" t="s">
        <v>879</v>
      </c>
      <c r="B366" s="23" t="s">
        <v>880</v>
      </c>
      <c r="C366" s="24" t="s">
        <v>874</v>
      </c>
      <c r="D366" s="24" t="s">
        <v>55</v>
      </c>
      <c r="E366" s="24" t="s">
        <v>36</v>
      </c>
      <c r="F366" s="25" t="s">
        <v>37</v>
      </c>
      <c r="G366" s="26">
        <v>10000</v>
      </c>
      <c r="H366" s="19">
        <v>0</v>
      </c>
      <c r="I366" s="19">
        <v>25</v>
      </c>
      <c r="J366" s="19">
        <f t="shared" si="48"/>
        <v>287</v>
      </c>
      <c r="K366" s="19">
        <f t="shared" si="49"/>
        <v>710</v>
      </c>
      <c r="L366" s="19">
        <f t="shared" si="54"/>
        <v>120</v>
      </c>
      <c r="M366" s="19">
        <f t="shared" si="50"/>
        <v>304</v>
      </c>
      <c r="N366" s="19">
        <f t="shared" si="51"/>
        <v>709</v>
      </c>
      <c r="O366" s="19">
        <v>433</v>
      </c>
      <c r="P366" s="19">
        <f t="shared" si="55"/>
        <v>2588</v>
      </c>
      <c r="Q366" s="19">
        <f t="shared" si="56"/>
        <v>1049</v>
      </c>
      <c r="R366" s="19">
        <f t="shared" si="53"/>
        <v>1539</v>
      </c>
      <c r="S366" s="27">
        <f t="shared" si="52"/>
        <v>8951</v>
      </c>
      <c r="T366" s="21">
        <v>111</v>
      </c>
    </row>
    <row r="367" spans="1:20" s="28" customFormat="1" ht="21" thickBot="1" x14ac:dyDescent="0.35">
      <c r="A367" s="14" t="s">
        <v>881</v>
      </c>
      <c r="B367" s="23" t="s">
        <v>882</v>
      </c>
      <c r="C367" s="24" t="s">
        <v>874</v>
      </c>
      <c r="D367" s="24" t="s">
        <v>144</v>
      </c>
      <c r="E367" s="24" t="s">
        <v>36</v>
      </c>
      <c r="F367" s="25" t="s">
        <v>62</v>
      </c>
      <c r="G367" s="26">
        <v>10000</v>
      </c>
      <c r="H367" s="19">
        <v>0</v>
      </c>
      <c r="I367" s="19">
        <v>25</v>
      </c>
      <c r="J367" s="19">
        <f t="shared" si="48"/>
        <v>287</v>
      </c>
      <c r="K367" s="19">
        <f t="shared" si="49"/>
        <v>710</v>
      </c>
      <c r="L367" s="19">
        <f t="shared" si="54"/>
        <v>120</v>
      </c>
      <c r="M367" s="19">
        <f t="shared" si="50"/>
        <v>304</v>
      </c>
      <c r="N367" s="19">
        <f t="shared" si="51"/>
        <v>709</v>
      </c>
      <c r="O367" s="19">
        <v>0</v>
      </c>
      <c r="P367" s="19">
        <f t="shared" si="55"/>
        <v>2155</v>
      </c>
      <c r="Q367" s="19">
        <f t="shared" si="56"/>
        <v>616</v>
      </c>
      <c r="R367" s="19">
        <f t="shared" si="53"/>
        <v>1539</v>
      </c>
      <c r="S367" s="27">
        <f t="shared" si="52"/>
        <v>9384</v>
      </c>
      <c r="T367" s="21">
        <v>111</v>
      </c>
    </row>
    <row r="368" spans="1:20" s="28" customFormat="1" ht="21" thickBot="1" x14ac:dyDescent="0.35">
      <c r="A368" s="14" t="s">
        <v>883</v>
      </c>
      <c r="B368" s="23" t="s">
        <v>884</v>
      </c>
      <c r="C368" s="24" t="s">
        <v>874</v>
      </c>
      <c r="D368" s="24" t="s">
        <v>400</v>
      </c>
      <c r="E368" s="24" t="s">
        <v>36</v>
      </c>
      <c r="F368" s="25" t="s">
        <v>37</v>
      </c>
      <c r="G368" s="26">
        <v>10000</v>
      </c>
      <c r="H368" s="19">
        <v>0</v>
      </c>
      <c r="I368" s="19">
        <v>25</v>
      </c>
      <c r="J368" s="19">
        <f t="shared" si="48"/>
        <v>287</v>
      </c>
      <c r="K368" s="19">
        <f t="shared" si="49"/>
        <v>710</v>
      </c>
      <c r="L368" s="19">
        <f t="shared" si="54"/>
        <v>120</v>
      </c>
      <c r="M368" s="19">
        <f t="shared" si="50"/>
        <v>304</v>
      </c>
      <c r="N368" s="19">
        <f t="shared" si="51"/>
        <v>709</v>
      </c>
      <c r="O368" s="19">
        <v>1190.1199999999999</v>
      </c>
      <c r="P368" s="19">
        <f t="shared" si="55"/>
        <v>3345.12</v>
      </c>
      <c r="Q368" s="19">
        <f t="shared" si="56"/>
        <v>1806.12</v>
      </c>
      <c r="R368" s="19">
        <f t="shared" si="53"/>
        <v>1539</v>
      </c>
      <c r="S368" s="27">
        <f t="shared" si="52"/>
        <v>8193.8799999999992</v>
      </c>
      <c r="T368" s="21">
        <v>111</v>
      </c>
    </row>
    <row r="369" spans="1:20" s="28" customFormat="1" ht="21" thickBot="1" x14ac:dyDescent="0.35">
      <c r="A369" s="14" t="s">
        <v>885</v>
      </c>
      <c r="B369" s="23" t="s">
        <v>886</v>
      </c>
      <c r="C369" s="24" t="s">
        <v>874</v>
      </c>
      <c r="D369" s="24" t="s">
        <v>55</v>
      </c>
      <c r="E369" s="24" t="s">
        <v>36</v>
      </c>
      <c r="F369" s="25" t="s">
        <v>62</v>
      </c>
      <c r="G369" s="26">
        <v>10000</v>
      </c>
      <c r="H369" s="19">
        <v>0</v>
      </c>
      <c r="I369" s="19">
        <v>25</v>
      </c>
      <c r="J369" s="19">
        <f t="shared" si="48"/>
        <v>287</v>
      </c>
      <c r="K369" s="19">
        <f t="shared" si="49"/>
        <v>710</v>
      </c>
      <c r="L369" s="19">
        <f t="shared" si="54"/>
        <v>120</v>
      </c>
      <c r="M369" s="19">
        <f t="shared" si="50"/>
        <v>304</v>
      </c>
      <c r="N369" s="19">
        <f t="shared" si="51"/>
        <v>709</v>
      </c>
      <c r="O369" s="19">
        <v>0</v>
      </c>
      <c r="P369" s="19">
        <f t="shared" si="55"/>
        <v>2155</v>
      </c>
      <c r="Q369" s="19">
        <f t="shared" si="56"/>
        <v>616</v>
      </c>
      <c r="R369" s="19">
        <f t="shared" si="53"/>
        <v>1539</v>
      </c>
      <c r="S369" s="27">
        <f t="shared" si="52"/>
        <v>9384</v>
      </c>
      <c r="T369" s="21">
        <v>111</v>
      </c>
    </row>
    <row r="370" spans="1:20" s="28" customFormat="1" ht="21" thickBot="1" x14ac:dyDescent="0.35">
      <c r="A370" s="14" t="s">
        <v>887</v>
      </c>
      <c r="B370" s="23" t="s">
        <v>888</v>
      </c>
      <c r="C370" s="24" t="s">
        <v>889</v>
      </c>
      <c r="D370" s="24" t="s">
        <v>516</v>
      </c>
      <c r="E370" s="24" t="s">
        <v>31</v>
      </c>
      <c r="F370" s="25" t="s">
        <v>62</v>
      </c>
      <c r="G370" s="26">
        <v>31500</v>
      </c>
      <c r="H370" s="19">
        <v>0</v>
      </c>
      <c r="I370" s="19">
        <v>25</v>
      </c>
      <c r="J370" s="19">
        <f t="shared" si="48"/>
        <v>904.05</v>
      </c>
      <c r="K370" s="19">
        <f t="shared" si="49"/>
        <v>2236.5</v>
      </c>
      <c r="L370" s="19">
        <f t="shared" si="54"/>
        <v>378</v>
      </c>
      <c r="M370" s="19">
        <f t="shared" si="50"/>
        <v>957.6</v>
      </c>
      <c r="N370" s="19">
        <f t="shared" si="51"/>
        <v>2233.3500000000004</v>
      </c>
      <c r="O370" s="19">
        <v>0</v>
      </c>
      <c r="P370" s="19">
        <f t="shared" si="55"/>
        <v>6734.5000000000009</v>
      </c>
      <c r="Q370" s="19">
        <f t="shared" si="56"/>
        <v>1886.65</v>
      </c>
      <c r="R370" s="19">
        <f t="shared" si="53"/>
        <v>4847.8500000000004</v>
      </c>
      <c r="S370" s="27">
        <f t="shared" si="52"/>
        <v>29613.35</v>
      </c>
      <c r="T370" s="21">
        <v>111</v>
      </c>
    </row>
    <row r="371" spans="1:20" s="28" customFormat="1" ht="21" thickBot="1" x14ac:dyDescent="0.35">
      <c r="A371" s="14" t="s">
        <v>890</v>
      </c>
      <c r="B371" s="23" t="s">
        <v>891</v>
      </c>
      <c r="C371" s="24" t="s">
        <v>889</v>
      </c>
      <c r="D371" s="24" t="s">
        <v>233</v>
      </c>
      <c r="E371" s="24" t="s">
        <v>31</v>
      </c>
      <c r="F371" s="25" t="s">
        <v>62</v>
      </c>
      <c r="G371" s="26">
        <v>10000</v>
      </c>
      <c r="H371" s="19">
        <v>0</v>
      </c>
      <c r="I371" s="19">
        <v>25</v>
      </c>
      <c r="J371" s="19">
        <f t="shared" si="48"/>
        <v>287</v>
      </c>
      <c r="K371" s="19">
        <f t="shared" si="49"/>
        <v>710</v>
      </c>
      <c r="L371" s="19">
        <f t="shared" si="54"/>
        <v>120</v>
      </c>
      <c r="M371" s="19">
        <f t="shared" si="50"/>
        <v>304</v>
      </c>
      <c r="N371" s="19">
        <f t="shared" si="51"/>
        <v>709</v>
      </c>
      <c r="O371" s="19">
        <v>0</v>
      </c>
      <c r="P371" s="19">
        <f t="shared" si="55"/>
        <v>2155</v>
      </c>
      <c r="Q371" s="19">
        <f t="shared" si="56"/>
        <v>616</v>
      </c>
      <c r="R371" s="19">
        <f t="shared" si="53"/>
        <v>1539</v>
      </c>
      <c r="S371" s="27">
        <f t="shared" si="52"/>
        <v>9384</v>
      </c>
      <c r="T371" s="21">
        <v>111</v>
      </c>
    </row>
    <row r="372" spans="1:20" s="28" customFormat="1" ht="21" thickBot="1" x14ac:dyDescent="0.35">
      <c r="A372" s="14" t="s">
        <v>892</v>
      </c>
      <c r="B372" s="23" t="s">
        <v>893</v>
      </c>
      <c r="C372" s="24" t="s">
        <v>889</v>
      </c>
      <c r="D372" s="24" t="s">
        <v>233</v>
      </c>
      <c r="E372" s="24" t="s">
        <v>31</v>
      </c>
      <c r="F372" s="25" t="s">
        <v>62</v>
      </c>
      <c r="G372" s="26">
        <v>10000</v>
      </c>
      <c r="H372" s="19">
        <v>0</v>
      </c>
      <c r="I372" s="19">
        <v>25</v>
      </c>
      <c r="J372" s="19">
        <f t="shared" si="48"/>
        <v>287</v>
      </c>
      <c r="K372" s="19">
        <f t="shared" si="49"/>
        <v>710</v>
      </c>
      <c r="L372" s="19">
        <f t="shared" si="54"/>
        <v>120</v>
      </c>
      <c r="M372" s="19">
        <f t="shared" si="50"/>
        <v>304</v>
      </c>
      <c r="N372" s="19">
        <f t="shared" si="51"/>
        <v>709</v>
      </c>
      <c r="O372" s="19">
        <v>0</v>
      </c>
      <c r="P372" s="19">
        <f t="shared" si="55"/>
        <v>2155</v>
      </c>
      <c r="Q372" s="19">
        <f t="shared" si="56"/>
        <v>616</v>
      </c>
      <c r="R372" s="19">
        <f t="shared" si="53"/>
        <v>1539</v>
      </c>
      <c r="S372" s="27">
        <f t="shared" si="52"/>
        <v>9384</v>
      </c>
      <c r="T372" s="21">
        <v>111</v>
      </c>
    </row>
    <row r="373" spans="1:20" s="28" customFormat="1" ht="21" thickBot="1" x14ac:dyDescent="0.35">
      <c r="A373" s="14" t="s">
        <v>894</v>
      </c>
      <c r="B373" s="23" t="s">
        <v>895</v>
      </c>
      <c r="C373" s="24" t="s">
        <v>889</v>
      </c>
      <c r="D373" s="24" t="s">
        <v>553</v>
      </c>
      <c r="E373" s="24" t="s">
        <v>31</v>
      </c>
      <c r="F373" s="25" t="s">
        <v>62</v>
      </c>
      <c r="G373" s="26">
        <v>10000</v>
      </c>
      <c r="H373" s="19">
        <v>0</v>
      </c>
      <c r="I373" s="19">
        <v>25</v>
      </c>
      <c r="J373" s="19">
        <f t="shared" si="48"/>
        <v>287</v>
      </c>
      <c r="K373" s="19">
        <f t="shared" si="49"/>
        <v>710</v>
      </c>
      <c r="L373" s="19">
        <f t="shared" si="54"/>
        <v>120</v>
      </c>
      <c r="M373" s="19">
        <f t="shared" si="50"/>
        <v>304</v>
      </c>
      <c r="N373" s="19">
        <f t="shared" si="51"/>
        <v>709</v>
      </c>
      <c r="O373" s="19">
        <v>0</v>
      </c>
      <c r="P373" s="19">
        <f t="shared" si="55"/>
        <v>2155</v>
      </c>
      <c r="Q373" s="19">
        <f t="shared" si="56"/>
        <v>616</v>
      </c>
      <c r="R373" s="19">
        <f t="shared" si="53"/>
        <v>1539</v>
      </c>
      <c r="S373" s="27">
        <f t="shared" si="52"/>
        <v>9384</v>
      </c>
      <c r="T373" s="21">
        <v>111</v>
      </c>
    </row>
    <row r="374" spans="1:20" s="28" customFormat="1" ht="21" thickBot="1" x14ac:dyDescent="0.35">
      <c r="A374" s="14" t="s">
        <v>896</v>
      </c>
      <c r="B374" s="23" t="s">
        <v>897</v>
      </c>
      <c r="C374" s="24" t="s">
        <v>898</v>
      </c>
      <c r="D374" s="24" t="s">
        <v>516</v>
      </c>
      <c r="E374" s="24" t="s">
        <v>31</v>
      </c>
      <c r="F374" s="25" t="s">
        <v>62</v>
      </c>
      <c r="G374" s="26">
        <v>33345.74</v>
      </c>
      <c r="H374" s="19">
        <v>0</v>
      </c>
      <c r="I374" s="19">
        <v>25</v>
      </c>
      <c r="J374" s="19">
        <f t="shared" si="48"/>
        <v>957.03</v>
      </c>
      <c r="K374" s="19">
        <f t="shared" si="49"/>
        <v>2367.5500000000002</v>
      </c>
      <c r="L374" s="19">
        <f t="shared" si="54"/>
        <v>400.14887999999996</v>
      </c>
      <c r="M374" s="19">
        <f t="shared" si="50"/>
        <v>1013.7104959999999</v>
      </c>
      <c r="N374" s="19">
        <f t="shared" si="51"/>
        <v>2364.2129660000001</v>
      </c>
      <c r="O374" s="19">
        <v>0</v>
      </c>
      <c r="P374" s="19">
        <f t="shared" si="55"/>
        <v>7127.6523419999994</v>
      </c>
      <c r="Q374" s="19">
        <f t="shared" si="56"/>
        <v>1995.75</v>
      </c>
      <c r="R374" s="19">
        <f t="shared" si="53"/>
        <v>5131.911846</v>
      </c>
      <c r="S374" s="27">
        <f t="shared" si="52"/>
        <v>31349.99</v>
      </c>
      <c r="T374" s="21">
        <v>111</v>
      </c>
    </row>
    <row r="375" spans="1:20" s="28" customFormat="1" ht="21" thickBot="1" x14ac:dyDescent="0.35">
      <c r="A375" s="14" t="s">
        <v>899</v>
      </c>
      <c r="B375" s="23" t="s">
        <v>900</v>
      </c>
      <c r="C375" s="24" t="s">
        <v>898</v>
      </c>
      <c r="D375" s="24" t="s">
        <v>297</v>
      </c>
      <c r="E375" s="24" t="s">
        <v>31</v>
      </c>
      <c r="F375" s="25" t="s">
        <v>62</v>
      </c>
      <c r="G375" s="26">
        <v>15117.5</v>
      </c>
      <c r="H375" s="19">
        <v>0</v>
      </c>
      <c r="I375" s="19">
        <v>25</v>
      </c>
      <c r="J375" s="19">
        <f>G375*2.87%</f>
        <v>433.87225000000001</v>
      </c>
      <c r="K375" s="19">
        <f>G375*7.1%</f>
        <v>1073.3425</v>
      </c>
      <c r="L375" s="19">
        <f>+G375*1.2%</f>
        <v>181.41</v>
      </c>
      <c r="M375" s="19">
        <f>+G375*3.04%</f>
        <v>459.572</v>
      </c>
      <c r="N375" s="19">
        <f>+G375*7.09%</f>
        <v>1071.8307500000001</v>
      </c>
      <c r="O375" s="19">
        <v>0</v>
      </c>
      <c r="P375" s="19">
        <f>+H375+I375+J375+K375+L375+M375+N375+O375</f>
        <v>3245.0275000000001</v>
      </c>
      <c r="Q375" s="19">
        <f t="shared" si="56"/>
        <v>918.45</v>
      </c>
      <c r="R375" s="19">
        <f>+K375+L375+N375</f>
        <v>2326.5832500000001</v>
      </c>
      <c r="S375" s="27">
        <f t="shared" si="52"/>
        <v>14199.05</v>
      </c>
      <c r="T375" s="21">
        <v>111</v>
      </c>
    </row>
    <row r="376" spans="1:20" s="28" customFormat="1" ht="21" thickBot="1" x14ac:dyDescent="0.35">
      <c r="A376" s="14" t="s">
        <v>901</v>
      </c>
      <c r="B376" s="23" t="s">
        <v>902</v>
      </c>
      <c r="C376" s="24" t="s">
        <v>898</v>
      </c>
      <c r="D376" s="24" t="s">
        <v>553</v>
      </c>
      <c r="E376" s="24" t="s">
        <v>31</v>
      </c>
      <c r="F376" s="25" t="s">
        <v>62</v>
      </c>
      <c r="G376" s="26">
        <v>10000</v>
      </c>
      <c r="H376" s="19">
        <v>0</v>
      </c>
      <c r="I376" s="19">
        <v>25</v>
      </c>
      <c r="J376" s="19">
        <f t="shared" si="48"/>
        <v>287</v>
      </c>
      <c r="K376" s="19">
        <f t="shared" si="49"/>
        <v>710</v>
      </c>
      <c r="L376" s="19">
        <f t="shared" si="54"/>
        <v>120</v>
      </c>
      <c r="M376" s="19">
        <f t="shared" si="50"/>
        <v>304</v>
      </c>
      <c r="N376" s="19">
        <f t="shared" si="51"/>
        <v>709</v>
      </c>
      <c r="O376" s="19">
        <v>0</v>
      </c>
      <c r="P376" s="19">
        <f t="shared" si="55"/>
        <v>2155</v>
      </c>
      <c r="Q376" s="19">
        <f t="shared" si="56"/>
        <v>616</v>
      </c>
      <c r="R376" s="19">
        <f t="shared" si="53"/>
        <v>1539</v>
      </c>
      <c r="S376" s="27">
        <f t="shared" si="52"/>
        <v>9384</v>
      </c>
      <c r="T376" s="21">
        <v>111</v>
      </c>
    </row>
    <row r="377" spans="1:20" s="28" customFormat="1" ht="21" thickBot="1" x14ac:dyDescent="0.35">
      <c r="A377" s="14" t="s">
        <v>903</v>
      </c>
      <c r="B377" s="23" t="s">
        <v>904</v>
      </c>
      <c r="C377" s="24" t="s">
        <v>898</v>
      </c>
      <c r="D377" s="24" t="s">
        <v>553</v>
      </c>
      <c r="E377" s="24" t="s">
        <v>31</v>
      </c>
      <c r="F377" s="25" t="s">
        <v>62</v>
      </c>
      <c r="G377" s="26">
        <v>10000</v>
      </c>
      <c r="H377" s="19">
        <v>0</v>
      </c>
      <c r="I377" s="19">
        <v>25</v>
      </c>
      <c r="J377" s="19">
        <f t="shared" si="48"/>
        <v>287</v>
      </c>
      <c r="K377" s="19">
        <f t="shared" si="49"/>
        <v>710</v>
      </c>
      <c r="L377" s="19">
        <f t="shared" si="54"/>
        <v>120</v>
      </c>
      <c r="M377" s="19">
        <f t="shared" si="50"/>
        <v>304</v>
      </c>
      <c r="N377" s="19">
        <f t="shared" si="51"/>
        <v>709</v>
      </c>
      <c r="O377" s="19">
        <v>0</v>
      </c>
      <c r="P377" s="19">
        <f t="shared" si="55"/>
        <v>2155</v>
      </c>
      <c r="Q377" s="19">
        <f t="shared" si="56"/>
        <v>616</v>
      </c>
      <c r="R377" s="19">
        <f t="shared" si="53"/>
        <v>1539</v>
      </c>
      <c r="S377" s="27">
        <f t="shared" si="52"/>
        <v>9384</v>
      </c>
      <c r="T377" s="21">
        <v>111</v>
      </c>
    </row>
    <row r="378" spans="1:20" s="28" customFormat="1" ht="21" thickBot="1" x14ac:dyDescent="0.35">
      <c r="A378" s="14" t="s">
        <v>905</v>
      </c>
      <c r="B378" s="23" t="s">
        <v>906</v>
      </c>
      <c r="C378" s="24" t="s">
        <v>898</v>
      </c>
      <c r="D378" s="24" t="s">
        <v>233</v>
      </c>
      <c r="E378" s="24" t="s">
        <v>31</v>
      </c>
      <c r="F378" s="25" t="s">
        <v>46</v>
      </c>
      <c r="G378" s="26">
        <v>10000</v>
      </c>
      <c r="H378" s="19">
        <v>0</v>
      </c>
      <c r="I378" s="19">
        <v>25</v>
      </c>
      <c r="J378" s="19">
        <f t="shared" si="48"/>
        <v>287</v>
      </c>
      <c r="K378" s="19">
        <f t="shared" si="49"/>
        <v>710</v>
      </c>
      <c r="L378" s="19">
        <f t="shared" si="54"/>
        <v>120</v>
      </c>
      <c r="M378" s="19">
        <f t="shared" si="50"/>
        <v>304</v>
      </c>
      <c r="N378" s="19">
        <f t="shared" si="51"/>
        <v>709</v>
      </c>
      <c r="O378" s="19">
        <v>0</v>
      </c>
      <c r="P378" s="19">
        <f t="shared" si="55"/>
        <v>2155</v>
      </c>
      <c r="Q378" s="19">
        <f t="shared" si="56"/>
        <v>616</v>
      </c>
      <c r="R378" s="19">
        <f t="shared" si="53"/>
        <v>1539</v>
      </c>
      <c r="S378" s="27">
        <f t="shared" si="52"/>
        <v>9384</v>
      </c>
      <c r="T378" s="21">
        <v>111</v>
      </c>
    </row>
    <row r="379" spans="1:20" s="28" customFormat="1" ht="21" thickBot="1" x14ac:dyDescent="0.35">
      <c r="A379" s="14" t="s">
        <v>907</v>
      </c>
      <c r="B379" s="23" t="s">
        <v>908</v>
      </c>
      <c r="C379" s="24" t="s">
        <v>898</v>
      </c>
      <c r="D379" s="24" t="s">
        <v>527</v>
      </c>
      <c r="E379" s="24" t="s">
        <v>31</v>
      </c>
      <c r="F379" s="25" t="s">
        <v>62</v>
      </c>
      <c r="G379" s="26">
        <v>10000</v>
      </c>
      <c r="H379" s="19">
        <v>0</v>
      </c>
      <c r="I379" s="19">
        <v>25</v>
      </c>
      <c r="J379" s="19">
        <f t="shared" si="48"/>
        <v>287</v>
      </c>
      <c r="K379" s="19">
        <f t="shared" si="49"/>
        <v>710</v>
      </c>
      <c r="L379" s="19">
        <f t="shared" si="54"/>
        <v>120</v>
      </c>
      <c r="M379" s="19">
        <f t="shared" si="50"/>
        <v>304</v>
      </c>
      <c r="N379" s="19">
        <f t="shared" si="51"/>
        <v>709</v>
      </c>
      <c r="O379" s="19">
        <v>0</v>
      </c>
      <c r="P379" s="19">
        <f t="shared" si="55"/>
        <v>2155</v>
      </c>
      <c r="Q379" s="19">
        <f t="shared" si="56"/>
        <v>616</v>
      </c>
      <c r="R379" s="19">
        <f t="shared" si="53"/>
        <v>1539</v>
      </c>
      <c r="S379" s="27">
        <f t="shared" si="52"/>
        <v>9384</v>
      </c>
      <c r="T379" s="21">
        <v>111</v>
      </c>
    </row>
    <row r="380" spans="1:20" s="28" customFormat="1" ht="21" thickBot="1" x14ac:dyDescent="0.35">
      <c r="A380" s="14" t="s">
        <v>909</v>
      </c>
      <c r="B380" s="23" t="s">
        <v>910</v>
      </c>
      <c r="C380" s="24" t="s">
        <v>898</v>
      </c>
      <c r="D380" s="24" t="s">
        <v>167</v>
      </c>
      <c r="E380" s="24" t="s">
        <v>31</v>
      </c>
      <c r="F380" s="25" t="s">
        <v>62</v>
      </c>
      <c r="G380" s="26">
        <v>10000</v>
      </c>
      <c r="H380" s="19">
        <v>0</v>
      </c>
      <c r="I380" s="19">
        <v>25</v>
      </c>
      <c r="J380" s="19">
        <f t="shared" si="48"/>
        <v>287</v>
      </c>
      <c r="K380" s="19">
        <f t="shared" si="49"/>
        <v>710</v>
      </c>
      <c r="L380" s="19">
        <f t="shared" si="54"/>
        <v>120</v>
      </c>
      <c r="M380" s="19">
        <f t="shared" si="50"/>
        <v>304</v>
      </c>
      <c r="N380" s="19">
        <f t="shared" si="51"/>
        <v>709</v>
      </c>
      <c r="O380" s="19">
        <v>0</v>
      </c>
      <c r="P380" s="19">
        <f t="shared" si="55"/>
        <v>2155</v>
      </c>
      <c r="Q380" s="19">
        <f t="shared" si="56"/>
        <v>616</v>
      </c>
      <c r="R380" s="19">
        <f t="shared" si="53"/>
        <v>1539</v>
      </c>
      <c r="S380" s="27">
        <f t="shared" si="52"/>
        <v>9384</v>
      </c>
      <c r="T380" s="21">
        <v>111</v>
      </c>
    </row>
    <row r="381" spans="1:20" s="28" customFormat="1" ht="21" thickBot="1" x14ac:dyDescent="0.35">
      <c r="A381" s="14" t="s">
        <v>911</v>
      </c>
      <c r="B381" s="23" t="s">
        <v>912</v>
      </c>
      <c r="C381" s="24" t="s">
        <v>898</v>
      </c>
      <c r="D381" s="24" t="s">
        <v>55</v>
      </c>
      <c r="E381" s="24" t="s">
        <v>36</v>
      </c>
      <c r="F381" s="25" t="s">
        <v>62</v>
      </c>
      <c r="G381" s="26">
        <v>10000</v>
      </c>
      <c r="H381" s="19">
        <v>0</v>
      </c>
      <c r="I381" s="19">
        <v>25</v>
      </c>
      <c r="J381" s="19">
        <f t="shared" si="48"/>
        <v>287</v>
      </c>
      <c r="K381" s="19">
        <f t="shared" si="49"/>
        <v>710</v>
      </c>
      <c r="L381" s="19">
        <f t="shared" si="54"/>
        <v>120</v>
      </c>
      <c r="M381" s="19">
        <f t="shared" si="50"/>
        <v>304</v>
      </c>
      <c r="N381" s="19">
        <f t="shared" si="51"/>
        <v>709</v>
      </c>
      <c r="O381" s="19">
        <v>0</v>
      </c>
      <c r="P381" s="19">
        <f t="shared" si="55"/>
        <v>2155</v>
      </c>
      <c r="Q381" s="19">
        <f t="shared" si="56"/>
        <v>616</v>
      </c>
      <c r="R381" s="19">
        <f t="shared" si="53"/>
        <v>1539</v>
      </c>
      <c r="S381" s="27">
        <f t="shared" si="52"/>
        <v>9384</v>
      </c>
      <c r="T381" s="21">
        <v>111</v>
      </c>
    </row>
    <row r="382" spans="1:20" s="28" customFormat="1" ht="21" thickBot="1" x14ac:dyDescent="0.35">
      <c r="A382" s="14" t="s">
        <v>913</v>
      </c>
      <c r="B382" s="23" t="s">
        <v>914</v>
      </c>
      <c r="C382" s="24" t="s">
        <v>898</v>
      </c>
      <c r="D382" s="24" t="s">
        <v>915</v>
      </c>
      <c r="E382" s="24" t="s">
        <v>36</v>
      </c>
      <c r="F382" s="25" t="s">
        <v>62</v>
      </c>
      <c r="G382" s="26">
        <v>10000</v>
      </c>
      <c r="H382" s="19">
        <v>0</v>
      </c>
      <c r="I382" s="19">
        <v>25</v>
      </c>
      <c r="J382" s="19">
        <f t="shared" si="48"/>
        <v>287</v>
      </c>
      <c r="K382" s="19">
        <f t="shared" si="49"/>
        <v>710</v>
      </c>
      <c r="L382" s="19">
        <f t="shared" si="54"/>
        <v>120</v>
      </c>
      <c r="M382" s="19">
        <f t="shared" si="50"/>
        <v>304</v>
      </c>
      <c r="N382" s="19">
        <f t="shared" si="51"/>
        <v>709</v>
      </c>
      <c r="O382" s="19">
        <v>0</v>
      </c>
      <c r="P382" s="19">
        <f t="shared" si="55"/>
        <v>2155</v>
      </c>
      <c r="Q382" s="19">
        <f t="shared" si="56"/>
        <v>616</v>
      </c>
      <c r="R382" s="19">
        <f t="shared" si="53"/>
        <v>1539</v>
      </c>
      <c r="S382" s="27">
        <f t="shared" si="52"/>
        <v>9384</v>
      </c>
      <c r="T382" s="21">
        <v>111</v>
      </c>
    </row>
    <row r="383" spans="1:20" s="28" customFormat="1" ht="21" thickBot="1" x14ac:dyDescent="0.35">
      <c r="A383" s="14" t="s">
        <v>916</v>
      </c>
      <c r="B383" s="23" t="s">
        <v>917</v>
      </c>
      <c r="C383" s="24" t="s">
        <v>898</v>
      </c>
      <c r="D383" s="24" t="s">
        <v>233</v>
      </c>
      <c r="E383" s="24" t="s">
        <v>31</v>
      </c>
      <c r="F383" s="25" t="s">
        <v>62</v>
      </c>
      <c r="G383" s="26">
        <v>10000</v>
      </c>
      <c r="H383" s="19">
        <v>0</v>
      </c>
      <c r="I383" s="19">
        <v>25</v>
      </c>
      <c r="J383" s="19">
        <f t="shared" si="48"/>
        <v>287</v>
      </c>
      <c r="K383" s="19">
        <f t="shared" si="49"/>
        <v>710</v>
      </c>
      <c r="L383" s="19">
        <f t="shared" si="54"/>
        <v>120</v>
      </c>
      <c r="M383" s="19">
        <f t="shared" si="50"/>
        <v>304</v>
      </c>
      <c r="N383" s="19">
        <f t="shared" si="51"/>
        <v>709</v>
      </c>
      <c r="O383" s="19">
        <v>0</v>
      </c>
      <c r="P383" s="19">
        <f t="shared" si="55"/>
        <v>2155</v>
      </c>
      <c r="Q383" s="19">
        <f t="shared" si="56"/>
        <v>616</v>
      </c>
      <c r="R383" s="19">
        <f t="shared" si="53"/>
        <v>1539</v>
      </c>
      <c r="S383" s="27">
        <f t="shared" si="52"/>
        <v>9384</v>
      </c>
      <c r="T383" s="21">
        <v>111</v>
      </c>
    </row>
    <row r="384" spans="1:20" s="28" customFormat="1" ht="21" thickBot="1" x14ac:dyDescent="0.35">
      <c r="A384" s="14" t="s">
        <v>918</v>
      </c>
      <c r="B384" s="23" t="s">
        <v>919</v>
      </c>
      <c r="C384" s="24" t="s">
        <v>898</v>
      </c>
      <c r="D384" s="24" t="s">
        <v>98</v>
      </c>
      <c r="E384" s="24" t="s">
        <v>36</v>
      </c>
      <c r="F384" s="25" t="s">
        <v>37</v>
      </c>
      <c r="G384" s="26">
        <v>15000</v>
      </c>
      <c r="H384" s="19">
        <v>0</v>
      </c>
      <c r="I384" s="19">
        <v>25</v>
      </c>
      <c r="J384" s="19">
        <f t="shared" si="48"/>
        <v>430.5</v>
      </c>
      <c r="K384" s="19">
        <f t="shared" si="49"/>
        <v>1065</v>
      </c>
      <c r="L384" s="19">
        <f t="shared" si="54"/>
        <v>180</v>
      </c>
      <c r="M384" s="19">
        <f t="shared" si="50"/>
        <v>456</v>
      </c>
      <c r="N384" s="19">
        <f t="shared" si="51"/>
        <v>1063.5</v>
      </c>
      <c r="O384" s="19">
        <v>0</v>
      </c>
      <c r="P384" s="19">
        <f t="shared" si="55"/>
        <v>3220</v>
      </c>
      <c r="Q384" s="19">
        <f t="shared" si="56"/>
        <v>911.5</v>
      </c>
      <c r="R384" s="19">
        <f t="shared" si="53"/>
        <v>2308.5</v>
      </c>
      <c r="S384" s="27">
        <f t="shared" si="52"/>
        <v>14088.5</v>
      </c>
      <c r="T384" s="21">
        <v>111</v>
      </c>
    </row>
    <row r="385" spans="1:20" s="28" customFormat="1" ht="21" thickBot="1" x14ac:dyDescent="0.35">
      <c r="A385" s="14" t="s">
        <v>920</v>
      </c>
      <c r="B385" s="23" t="s">
        <v>921</v>
      </c>
      <c r="C385" s="24" t="s">
        <v>922</v>
      </c>
      <c r="D385" s="24" t="s">
        <v>516</v>
      </c>
      <c r="E385" s="24" t="s">
        <v>31</v>
      </c>
      <c r="F385" s="25" t="s">
        <v>62</v>
      </c>
      <c r="G385" s="26">
        <v>31500</v>
      </c>
      <c r="H385" s="19">
        <v>0</v>
      </c>
      <c r="I385" s="19">
        <v>25</v>
      </c>
      <c r="J385" s="19">
        <f t="shared" si="48"/>
        <v>904.05</v>
      </c>
      <c r="K385" s="19">
        <f t="shared" si="49"/>
        <v>2236.5</v>
      </c>
      <c r="L385" s="19">
        <f t="shared" si="54"/>
        <v>378</v>
      </c>
      <c r="M385" s="19">
        <f t="shared" si="50"/>
        <v>957.6</v>
      </c>
      <c r="N385" s="19">
        <f t="shared" si="51"/>
        <v>2233.3500000000004</v>
      </c>
      <c r="O385" s="19">
        <v>0</v>
      </c>
      <c r="P385" s="19">
        <f t="shared" si="55"/>
        <v>6734.5000000000009</v>
      </c>
      <c r="Q385" s="19">
        <f t="shared" si="56"/>
        <v>1886.65</v>
      </c>
      <c r="R385" s="19">
        <f t="shared" si="53"/>
        <v>4847.8500000000004</v>
      </c>
      <c r="S385" s="27">
        <f t="shared" si="52"/>
        <v>29613.35</v>
      </c>
      <c r="T385" s="21">
        <v>111</v>
      </c>
    </row>
    <row r="386" spans="1:20" s="28" customFormat="1" ht="21" thickBot="1" x14ac:dyDescent="0.35">
      <c r="A386" s="14" t="s">
        <v>923</v>
      </c>
      <c r="B386" s="23" t="s">
        <v>924</v>
      </c>
      <c r="C386" s="24" t="s">
        <v>925</v>
      </c>
      <c r="D386" s="24" t="s">
        <v>516</v>
      </c>
      <c r="E386" s="24" t="s">
        <v>36</v>
      </c>
      <c r="F386" s="25" t="s">
        <v>62</v>
      </c>
      <c r="G386" s="26">
        <v>28350</v>
      </c>
      <c r="H386" s="19">
        <v>0</v>
      </c>
      <c r="I386" s="19">
        <v>25</v>
      </c>
      <c r="J386" s="19">
        <f t="shared" si="48"/>
        <v>813.65</v>
      </c>
      <c r="K386" s="19">
        <f t="shared" si="49"/>
        <v>2012.85</v>
      </c>
      <c r="L386" s="19">
        <f>+G386*1.2%</f>
        <v>340.2</v>
      </c>
      <c r="M386" s="19">
        <f>+G386*3.04%</f>
        <v>861.84</v>
      </c>
      <c r="N386" s="19">
        <f>+G386*7.09%</f>
        <v>2010.0150000000001</v>
      </c>
      <c r="O386" s="19">
        <v>0</v>
      </c>
      <c r="P386" s="19">
        <f>+H386+I386+J386+K386+L386+M386+N386+O386</f>
        <v>6063.5550000000003</v>
      </c>
      <c r="Q386" s="19">
        <f t="shared" si="56"/>
        <v>1700.49</v>
      </c>
      <c r="R386" s="19">
        <f>+K386+L386+N386</f>
        <v>4363.0649999999996</v>
      </c>
      <c r="S386" s="27">
        <f t="shared" si="52"/>
        <v>26649.51</v>
      </c>
      <c r="T386" s="21">
        <v>111</v>
      </c>
    </row>
    <row r="387" spans="1:20" s="28" customFormat="1" ht="21" thickBot="1" x14ac:dyDescent="0.35">
      <c r="A387" s="14" t="s">
        <v>926</v>
      </c>
      <c r="B387" s="23" t="s">
        <v>927</v>
      </c>
      <c r="C387" s="24" t="s">
        <v>925</v>
      </c>
      <c r="D387" s="24" t="s">
        <v>233</v>
      </c>
      <c r="E387" s="24" t="s">
        <v>36</v>
      </c>
      <c r="F387" s="25" t="s">
        <v>62</v>
      </c>
      <c r="G387" s="26">
        <v>10000</v>
      </c>
      <c r="H387" s="19">
        <v>0</v>
      </c>
      <c r="I387" s="19">
        <v>25</v>
      </c>
      <c r="J387" s="19">
        <f t="shared" si="48"/>
        <v>287</v>
      </c>
      <c r="K387" s="19">
        <f t="shared" si="49"/>
        <v>710</v>
      </c>
      <c r="L387" s="19">
        <f t="shared" si="54"/>
        <v>120</v>
      </c>
      <c r="M387" s="19">
        <f t="shared" si="50"/>
        <v>304</v>
      </c>
      <c r="N387" s="19">
        <f t="shared" si="51"/>
        <v>709</v>
      </c>
      <c r="O387" s="19">
        <v>0</v>
      </c>
      <c r="P387" s="19">
        <f t="shared" si="55"/>
        <v>2155</v>
      </c>
      <c r="Q387" s="19">
        <f t="shared" si="56"/>
        <v>616</v>
      </c>
      <c r="R387" s="19">
        <f t="shared" si="53"/>
        <v>1539</v>
      </c>
      <c r="S387" s="27">
        <f t="shared" si="52"/>
        <v>9384</v>
      </c>
      <c r="T387" s="21">
        <v>111</v>
      </c>
    </row>
    <row r="388" spans="1:20" s="28" customFormat="1" ht="21" thickBot="1" x14ac:dyDescent="0.35">
      <c r="A388" s="14" t="s">
        <v>928</v>
      </c>
      <c r="B388" s="23" t="s">
        <v>929</v>
      </c>
      <c r="C388" s="24" t="s">
        <v>925</v>
      </c>
      <c r="D388" s="24" t="s">
        <v>144</v>
      </c>
      <c r="E388" s="24" t="s">
        <v>36</v>
      </c>
      <c r="F388" s="25" t="s">
        <v>62</v>
      </c>
      <c r="G388" s="26">
        <v>10000</v>
      </c>
      <c r="H388" s="19">
        <v>0</v>
      </c>
      <c r="I388" s="19">
        <v>25</v>
      </c>
      <c r="J388" s="19">
        <f t="shared" si="48"/>
        <v>287</v>
      </c>
      <c r="K388" s="19">
        <f t="shared" si="49"/>
        <v>710</v>
      </c>
      <c r="L388" s="19">
        <f t="shared" si="54"/>
        <v>120</v>
      </c>
      <c r="M388" s="19">
        <f t="shared" si="50"/>
        <v>304</v>
      </c>
      <c r="N388" s="19">
        <f t="shared" si="51"/>
        <v>709</v>
      </c>
      <c r="O388" s="19">
        <v>0</v>
      </c>
      <c r="P388" s="19">
        <f t="shared" si="55"/>
        <v>2155</v>
      </c>
      <c r="Q388" s="19">
        <f t="shared" si="56"/>
        <v>616</v>
      </c>
      <c r="R388" s="19">
        <f t="shared" si="53"/>
        <v>1539</v>
      </c>
      <c r="S388" s="27">
        <f t="shared" si="52"/>
        <v>9384</v>
      </c>
      <c r="T388" s="21">
        <v>111</v>
      </c>
    </row>
    <row r="389" spans="1:20" s="28" customFormat="1" ht="21" thickBot="1" x14ac:dyDescent="0.35">
      <c r="A389" s="14" t="s">
        <v>930</v>
      </c>
      <c r="B389" s="23" t="s">
        <v>931</v>
      </c>
      <c r="C389" s="24" t="s">
        <v>932</v>
      </c>
      <c r="D389" s="24" t="s">
        <v>516</v>
      </c>
      <c r="E389" s="24" t="s">
        <v>31</v>
      </c>
      <c r="F389" s="25" t="s">
        <v>62</v>
      </c>
      <c r="G389" s="26">
        <v>31500</v>
      </c>
      <c r="H389" s="19">
        <v>0</v>
      </c>
      <c r="I389" s="19">
        <v>25</v>
      </c>
      <c r="J389" s="19">
        <f t="shared" si="48"/>
        <v>904.05</v>
      </c>
      <c r="K389" s="19">
        <f t="shared" si="49"/>
        <v>2236.5</v>
      </c>
      <c r="L389" s="19">
        <f t="shared" si="54"/>
        <v>378</v>
      </c>
      <c r="M389" s="19">
        <f t="shared" si="50"/>
        <v>957.6</v>
      </c>
      <c r="N389" s="19">
        <f t="shared" si="51"/>
        <v>2233.3500000000004</v>
      </c>
      <c r="O389" s="19">
        <v>0</v>
      </c>
      <c r="P389" s="19">
        <f t="shared" si="55"/>
        <v>6734.5000000000009</v>
      </c>
      <c r="Q389" s="19">
        <f t="shared" si="56"/>
        <v>1886.65</v>
      </c>
      <c r="R389" s="19">
        <f t="shared" si="53"/>
        <v>4847.8500000000004</v>
      </c>
      <c r="S389" s="27">
        <f t="shared" si="52"/>
        <v>29613.35</v>
      </c>
      <c r="T389" s="21">
        <v>111</v>
      </c>
    </row>
    <row r="390" spans="1:20" s="28" customFormat="1" ht="21" thickBot="1" x14ac:dyDescent="0.35">
      <c r="A390" s="14" t="s">
        <v>933</v>
      </c>
      <c r="B390" s="23" t="s">
        <v>934</v>
      </c>
      <c r="C390" s="24" t="s">
        <v>932</v>
      </c>
      <c r="D390" s="24" t="s">
        <v>553</v>
      </c>
      <c r="E390" s="24" t="s">
        <v>31</v>
      </c>
      <c r="F390" s="25" t="s">
        <v>62</v>
      </c>
      <c r="G390" s="26">
        <v>13200</v>
      </c>
      <c r="H390" s="19">
        <v>0</v>
      </c>
      <c r="I390" s="19">
        <v>25</v>
      </c>
      <c r="J390" s="19">
        <f t="shared" si="48"/>
        <v>378.84</v>
      </c>
      <c r="K390" s="19">
        <f t="shared" si="49"/>
        <v>937.2</v>
      </c>
      <c r="L390" s="19">
        <f t="shared" si="54"/>
        <v>158.4</v>
      </c>
      <c r="M390" s="19">
        <f t="shared" si="50"/>
        <v>401.28</v>
      </c>
      <c r="N390" s="19">
        <f t="shared" si="51"/>
        <v>935.88000000000011</v>
      </c>
      <c r="O390" s="19">
        <v>0</v>
      </c>
      <c r="P390" s="19">
        <f t="shared" si="55"/>
        <v>2836.6000000000004</v>
      </c>
      <c r="Q390" s="19">
        <f t="shared" si="56"/>
        <v>805.12</v>
      </c>
      <c r="R390" s="19">
        <f t="shared" si="53"/>
        <v>2031.4800000000002</v>
      </c>
      <c r="S390" s="27">
        <f t="shared" si="52"/>
        <v>12394.88</v>
      </c>
      <c r="T390" s="21">
        <v>111</v>
      </c>
    </row>
    <row r="391" spans="1:20" s="28" customFormat="1" ht="21" thickBot="1" x14ac:dyDescent="0.35">
      <c r="A391" s="14" t="s">
        <v>935</v>
      </c>
      <c r="B391" s="23" t="s">
        <v>936</v>
      </c>
      <c r="C391" s="24" t="s">
        <v>937</v>
      </c>
      <c r="D391" s="24" t="s">
        <v>516</v>
      </c>
      <c r="E391" s="24" t="s">
        <v>31</v>
      </c>
      <c r="F391" s="25" t="s">
        <v>62</v>
      </c>
      <c r="G391" s="26">
        <v>31500</v>
      </c>
      <c r="H391" s="19">
        <v>0</v>
      </c>
      <c r="I391" s="19">
        <v>25</v>
      </c>
      <c r="J391" s="19">
        <f t="shared" si="48"/>
        <v>904.05</v>
      </c>
      <c r="K391" s="19">
        <f t="shared" si="49"/>
        <v>2236.5</v>
      </c>
      <c r="L391" s="19">
        <f t="shared" si="54"/>
        <v>378</v>
      </c>
      <c r="M391" s="19">
        <f t="shared" si="50"/>
        <v>957.6</v>
      </c>
      <c r="N391" s="19">
        <f t="shared" si="51"/>
        <v>2233.3500000000004</v>
      </c>
      <c r="O391" s="19">
        <v>3164.12</v>
      </c>
      <c r="P391" s="19">
        <f t="shared" si="55"/>
        <v>9898.6200000000008</v>
      </c>
      <c r="Q391" s="19">
        <f t="shared" si="56"/>
        <v>5050.7700000000004</v>
      </c>
      <c r="R391" s="19">
        <f t="shared" si="53"/>
        <v>4847.8500000000004</v>
      </c>
      <c r="S391" s="27">
        <f t="shared" si="52"/>
        <v>26449.23</v>
      </c>
      <c r="T391" s="21">
        <v>111</v>
      </c>
    </row>
    <row r="392" spans="1:20" s="28" customFormat="1" ht="21" thickBot="1" x14ac:dyDescent="0.35">
      <c r="A392" s="14" t="s">
        <v>938</v>
      </c>
      <c r="B392" s="23" t="s">
        <v>939</v>
      </c>
      <c r="C392" s="24" t="s">
        <v>937</v>
      </c>
      <c r="D392" s="24" t="s">
        <v>233</v>
      </c>
      <c r="E392" s="24" t="s">
        <v>31</v>
      </c>
      <c r="F392" s="25" t="s">
        <v>62</v>
      </c>
      <c r="G392" s="26">
        <v>10000</v>
      </c>
      <c r="H392" s="19">
        <v>0</v>
      </c>
      <c r="I392" s="19">
        <v>25</v>
      </c>
      <c r="J392" s="19">
        <f t="shared" si="48"/>
        <v>287</v>
      </c>
      <c r="K392" s="19">
        <f t="shared" si="49"/>
        <v>710</v>
      </c>
      <c r="L392" s="19">
        <f t="shared" si="54"/>
        <v>120</v>
      </c>
      <c r="M392" s="19">
        <f t="shared" si="50"/>
        <v>304</v>
      </c>
      <c r="N392" s="19">
        <f t="shared" si="51"/>
        <v>709</v>
      </c>
      <c r="O392" s="19">
        <v>0</v>
      </c>
      <c r="P392" s="19">
        <f t="shared" si="55"/>
        <v>2155</v>
      </c>
      <c r="Q392" s="19">
        <f t="shared" si="56"/>
        <v>616</v>
      </c>
      <c r="R392" s="19">
        <f t="shared" si="53"/>
        <v>1539</v>
      </c>
      <c r="S392" s="27">
        <f t="shared" si="52"/>
        <v>9384</v>
      </c>
      <c r="T392" s="21">
        <v>111</v>
      </c>
    </row>
    <row r="393" spans="1:20" s="28" customFormat="1" ht="21" thickBot="1" x14ac:dyDescent="0.35">
      <c r="A393" s="14" t="s">
        <v>940</v>
      </c>
      <c r="B393" s="23" t="s">
        <v>941</v>
      </c>
      <c r="C393" s="24" t="s">
        <v>937</v>
      </c>
      <c r="D393" s="24" t="s">
        <v>233</v>
      </c>
      <c r="E393" s="24" t="s">
        <v>36</v>
      </c>
      <c r="F393" s="25" t="s">
        <v>62</v>
      </c>
      <c r="G393" s="26">
        <v>10000</v>
      </c>
      <c r="H393" s="19">
        <v>0</v>
      </c>
      <c r="I393" s="19">
        <v>25</v>
      </c>
      <c r="J393" s="19">
        <f t="shared" si="48"/>
        <v>287</v>
      </c>
      <c r="K393" s="19">
        <f t="shared" si="49"/>
        <v>710</v>
      </c>
      <c r="L393" s="19">
        <f t="shared" si="54"/>
        <v>120</v>
      </c>
      <c r="M393" s="19">
        <f t="shared" si="50"/>
        <v>304</v>
      </c>
      <c r="N393" s="19">
        <f t="shared" si="51"/>
        <v>709</v>
      </c>
      <c r="O393" s="19">
        <v>0</v>
      </c>
      <c r="P393" s="19">
        <f t="shared" si="55"/>
        <v>2155</v>
      </c>
      <c r="Q393" s="19">
        <f t="shared" si="56"/>
        <v>616</v>
      </c>
      <c r="R393" s="19">
        <f t="shared" si="53"/>
        <v>1539</v>
      </c>
      <c r="S393" s="27">
        <f t="shared" si="52"/>
        <v>9384</v>
      </c>
      <c r="T393" s="21">
        <v>111</v>
      </c>
    </row>
    <row r="394" spans="1:20" s="28" customFormat="1" ht="21" thickBot="1" x14ac:dyDescent="0.35">
      <c r="A394" s="14" t="s">
        <v>942</v>
      </c>
      <c r="B394" s="23" t="s">
        <v>943</v>
      </c>
      <c r="C394" s="24" t="s">
        <v>937</v>
      </c>
      <c r="D394" s="24" t="s">
        <v>55</v>
      </c>
      <c r="E394" s="24" t="s">
        <v>36</v>
      </c>
      <c r="F394" s="25" t="s">
        <v>62</v>
      </c>
      <c r="G394" s="26">
        <v>15000</v>
      </c>
      <c r="H394" s="19">
        <v>0</v>
      </c>
      <c r="I394" s="19">
        <v>25</v>
      </c>
      <c r="J394" s="19">
        <f t="shared" si="48"/>
        <v>430.5</v>
      </c>
      <c r="K394" s="19">
        <f t="shared" si="49"/>
        <v>1065</v>
      </c>
      <c r="L394" s="19">
        <f t="shared" si="54"/>
        <v>180</v>
      </c>
      <c r="M394" s="19">
        <f t="shared" si="50"/>
        <v>456</v>
      </c>
      <c r="N394" s="19">
        <f t="shared" si="51"/>
        <v>1063.5</v>
      </c>
      <c r="O394" s="19">
        <v>0</v>
      </c>
      <c r="P394" s="19">
        <f t="shared" si="55"/>
        <v>3220</v>
      </c>
      <c r="Q394" s="19">
        <f t="shared" si="56"/>
        <v>911.5</v>
      </c>
      <c r="R394" s="19">
        <f t="shared" si="53"/>
        <v>2308.5</v>
      </c>
      <c r="S394" s="27">
        <f t="shared" si="52"/>
        <v>14088.5</v>
      </c>
      <c r="T394" s="21">
        <v>111</v>
      </c>
    </row>
    <row r="395" spans="1:20" s="28" customFormat="1" ht="21" thickBot="1" x14ac:dyDescent="0.35">
      <c r="A395" s="14" t="s">
        <v>944</v>
      </c>
      <c r="B395" s="23" t="s">
        <v>945</v>
      </c>
      <c r="C395" s="24" t="s">
        <v>946</v>
      </c>
      <c r="D395" s="24" t="s">
        <v>516</v>
      </c>
      <c r="E395" s="24" t="s">
        <v>31</v>
      </c>
      <c r="F395" s="25" t="s">
        <v>62</v>
      </c>
      <c r="G395" s="26">
        <v>31500</v>
      </c>
      <c r="H395" s="19">
        <v>0</v>
      </c>
      <c r="I395" s="19">
        <v>25</v>
      </c>
      <c r="J395" s="19">
        <f t="shared" si="48"/>
        <v>904.05</v>
      </c>
      <c r="K395" s="19">
        <f t="shared" si="49"/>
        <v>2236.5</v>
      </c>
      <c r="L395" s="19">
        <f t="shared" si="54"/>
        <v>378</v>
      </c>
      <c r="M395" s="19">
        <f t="shared" si="50"/>
        <v>957.6</v>
      </c>
      <c r="N395" s="19">
        <f t="shared" si="51"/>
        <v>2233.3500000000004</v>
      </c>
      <c r="O395" s="19">
        <v>0</v>
      </c>
      <c r="P395" s="19">
        <f t="shared" si="55"/>
        <v>6734.5000000000009</v>
      </c>
      <c r="Q395" s="19">
        <f t="shared" si="56"/>
        <v>1886.65</v>
      </c>
      <c r="R395" s="19">
        <f t="shared" si="53"/>
        <v>4847.8500000000004</v>
      </c>
      <c r="S395" s="27">
        <f t="shared" si="52"/>
        <v>29613.35</v>
      </c>
      <c r="T395" s="21">
        <v>111</v>
      </c>
    </row>
    <row r="396" spans="1:20" s="28" customFormat="1" ht="21" thickBot="1" x14ac:dyDescent="0.35">
      <c r="A396" s="14" t="s">
        <v>947</v>
      </c>
      <c r="B396" s="23" t="s">
        <v>948</v>
      </c>
      <c r="C396" s="24" t="s">
        <v>946</v>
      </c>
      <c r="D396" s="24" t="s">
        <v>553</v>
      </c>
      <c r="E396" s="24" t="s">
        <v>31</v>
      </c>
      <c r="F396" s="25" t="s">
        <v>62</v>
      </c>
      <c r="G396" s="26">
        <v>10000</v>
      </c>
      <c r="H396" s="19">
        <v>0</v>
      </c>
      <c r="I396" s="19">
        <v>25</v>
      </c>
      <c r="J396" s="19">
        <f t="shared" si="48"/>
        <v>287</v>
      </c>
      <c r="K396" s="19">
        <f t="shared" si="49"/>
        <v>710</v>
      </c>
      <c r="L396" s="19">
        <f t="shared" si="54"/>
        <v>120</v>
      </c>
      <c r="M396" s="19">
        <f t="shared" si="50"/>
        <v>304</v>
      </c>
      <c r="N396" s="19">
        <f t="shared" si="51"/>
        <v>709</v>
      </c>
      <c r="O396" s="19">
        <v>0</v>
      </c>
      <c r="P396" s="19">
        <f t="shared" si="55"/>
        <v>2155</v>
      </c>
      <c r="Q396" s="19">
        <f t="shared" si="56"/>
        <v>616</v>
      </c>
      <c r="R396" s="19">
        <f t="shared" si="53"/>
        <v>1539</v>
      </c>
      <c r="S396" s="27">
        <f t="shared" si="52"/>
        <v>9384</v>
      </c>
      <c r="T396" s="21">
        <v>111</v>
      </c>
    </row>
    <row r="397" spans="1:20" s="28" customFormat="1" ht="21" thickBot="1" x14ac:dyDescent="0.35">
      <c r="A397" s="14" t="s">
        <v>949</v>
      </c>
      <c r="B397" s="23" t="s">
        <v>950</v>
      </c>
      <c r="C397" s="24" t="s">
        <v>946</v>
      </c>
      <c r="D397" s="24" t="s">
        <v>233</v>
      </c>
      <c r="E397" s="24" t="s">
        <v>31</v>
      </c>
      <c r="F397" s="25" t="s">
        <v>62</v>
      </c>
      <c r="G397" s="26">
        <v>10000</v>
      </c>
      <c r="H397" s="19">
        <v>0</v>
      </c>
      <c r="I397" s="19">
        <v>25</v>
      </c>
      <c r="J397" s="19">
        <f t="shared" si="48"/>
        <v>287</v>
      </c>
      <c r="K397" s="19">
        <f t="shared" si="49"/>
        <v>710</v>
      </c>
      <c r="L397" s="19">
        <f t="shared" si="54"/>
        <v>120</v>
      </c>
      <c r="M397" s="19">
        <f t="shared" si="50"/>
        <v>304</v>
      </c>
      <c r="N397" s="19">
        <f t="shared" si="51"/>
        <v>709</v>
      </c>
      <c r="O397" s="19">
        <v>0</v>
      </c>
      <c r="P397" s="19">
        <f t="shared" si="55"/>
        <v>2155</v>
      </c>
      <c r="Q397" s="19">
        <f t="shared" si="56"/>
        <v>616</v>
      </c>
      <c r="R397" s="19">
        <f t="shared" si="53"/>
        <v>1539</v>
      </c>
      <c r="S397" s="27">
        <f t="shared" si="52"/>
        <v>9384</v>
      </c>
      <c r="T397" s="21">
        <v>111</v>
      </c>
    </row>
    <row r="398" spans="1:20" s="28" customFormat="1" ht="21" thickBot="1" x14ac:dyDescent="0.35">
      <c r="A398" s="14" t="s">
        <v>951</v>
      </c>
      <c r="B398" s="23" t="s">
        <v>952</v>
      </c>
      <c r="C398" s="24" t="s">
        <v>946</v>
      </c>
      <c r="D398" s="24" t="s">
        <v>55</v>
      </c>
      <c r="E398" s="24" t="s">
        <v>36</v>
      </c>
      <c r="F398" s="25" t="s">
        <v>62</v>
      </c>
      <c r="G398" s="26">
        <v>10000</v>
      </c>
      <c r="H398" s="19">
        <v>0</v>
      </c>
      <c r="I398" s="19">
        <v>25</v>
      </c>
      <c r="J398" s="19">
        <f t="shared" si="48"/>
        <v>287</v>
      </c>
      <c r="K398" s="19">
        <f t="shared" si="49"/>
        <v>710</v>
      </c>
      <c r="L398" s="19">
        <f t="shared" si="54"/>
        <v>120</v>
      </c>
      <c r="M398" s="19">
        <f t="shared" si="50"/>
        <v>304</v>
      </c>
      <c r="N398" s="19">
        <f t="shared" si="51"/>
        <v>709</v>
      </c>
      <c r="O398" s="19">
        <v>0</v>
      </c>
      <c r="P398" s="19">
        <f t="shared" si="55"/>
        <v>2155</v>
      </c>
      <c r="Q398" s="19">
        <f t="shared" si="56"/>
        <v>616</v>
      </c>
      <c r="R398" s="19">
        <f t="shared" si="53"/>
        <v>1539</v>
      </c>
      <c r="S398" s="27">
        <f t="shared" si="52"/>
        <v>9384</v>
      </c>
      <c r="T398" s="21">
        <v>111</v>
      </c>
    </row>
    <row r="399" spans="1:20" s="28" customFormat="1" ht="21" thickBot="1" x14ac:dyDescent="0.35">
      <c r="A399" s="14" t="s">
        <v>953</v>
      </c>
      <c r="B399" s="23" t="s">
        <v>954</v>
      </c>
      <c r="C399" s="24" t="s">
        <v>955</v>
      </c>
      <c r="D399" s="24" t="s">
        <v>719</v>
      </c>
      <c r="E399" s="24" t="s">
        <v>31</v>
      </c>
      <c r="F399" s="25" t="s">
        <v>62</v>
      </c>
      <c r="G399" s="26">
        <v>33345.74</v>
      </c>
      <c r="H399" s="19">
        <v>0</v>
      </c>
      <c r="I399" s="19">
        <v>25</v>
      </c>
      <c r="J399" s="19">
        <f t="shared" si="48"/>
        <v>957.03</v>
      </c>
      <c r="K399" s="19">
        <f t="shared" si="49"/>
        <v>2367.5500000000002</v>
      </c>
      <c r="L399" s="19">
        <f t="shared" si="54"/>
        <v>400.14887999999996</v>
      </c>
      <c r="M399" s="19">
        <f t="shared" si="50"/>
        <v>1013.7104959999999</v>
      </c>
      <c r="N399" s="19">
        <f t="shared" si="51"/>
        <v>2364.2129660000001</v>
      </c>
      <c r="O399" s="19">
        <v>0</v>
      </c>
      <c r="P399" s="19">
        <f t="shared" si="55"/>
        <v>7127.6523419999994</v>
      </c>
      <c r="Q399" s="19">
        <f t="shared" si="56"/>
        <v>1995.75</v>
      </c>
      <c r="R399" s="19">
        <f t="shared" si="53"/>
        <v>5131.911846</v>
      </c>
      <c r="S399" s="27">
        <f t="shared" si="52"/>
        <v>31349.99</v>
      </c>
      <c r="T399" s="21">
        <v>111</v>
      </c>
    </row>
    <row r="400" spans="1:20" s="28" customFormat="1" ht="21" thickBot="1" x14ac:dyDescent="0.35">
      <c r="A400" s="14" t="s">
        <v>956</v>
      </c>
      <c r="B400" s="23" t="s">
        <v>957</v>
      </c>
      <c r="C400" s="24" t="s">
        <v>955</v>
      </c>
      <c r="D400" s="24" t="s">
        <v>170</v>
      </c>
      <c r="E400" s="24" t="s">
        <v>31</v>
      </c>
      <c r="F400" s="25" t="s">
        <v>37</v>
      </c>
      <c r="G400" s="26">
        <v>13500</v>
      </c>
      <c r="H400" s="19">
        <v>0</v>
      </c>
      <c r="I400" s="19">
        <v>25</v>
      </c>
      <c r="J400" s="19">
        <f t="shared" si="48"/>
        <v>387.45</v>
      </c>
      <c r="K400" s="19">
        <f t="shared" si="49"/>
        <v>958.5</v>
      </c>
      <c r="L400" s="19">
        <f t="shared" si="54"/>
        <v>162</v>
      </c>
      <c r="M400" s="19">
        <f t="shared" si="50"/>
        <v>410.4</v>
      </c>
      <c r="N400" s="19">
        <f t="shared" si="51"/>
        <v>957.15000000000009</v>
      </c>
      <c r="O400" s="19">
        <v>0</v>
      </c>
      <c r="P400" s="19">
        <f t="shared" si="55"/>
        <v>2900.5</v>
      </c>
      <c r="Q400" s="19">
        <f t="shared" si="56"/>
        <v>822.85</v>
      </c>
      <c r="R400" s="19">
        <f t="shared" si="53"/>
        <v>2077.65</v>
      </c>
      <c r="S400" s="27">
        <f t="shared" si="52"/>
        <v>12677.15</v>
      </c>
      <c r="T400" s="21">
        <v>111</v>
      </c>
    </row>
    <row r="401" spans="1:20" s="28" customFormat="1" ht="21" thickBot="1" x14ac:dyDescent="0.35">
      <c r="A401" s="14" t="s">
        <v>958</v>
      </c>
      <c r="B401" s="23" t="s">
        <v>959</v>
      </c>
      <c r="C401" s="24" t="s">
        <v>955</v>
      </c>
      <c r="D401" s="24" t="s">
        <v>553</v>
      </c>
      <c r="E401" s="24" t="s">
        <v>31</v>
      </c>
      <c r="F401" s="25" t="s">
        <v>62</v>
      </c>
      <c r="G401" s="26">
        <v>45000</v>
      </c>
      <c r="H401" s="19">
        <v>1148.33</v>
      </c>
      <c r="I401" s="19">
        <v>25</v>
      </c>
      <c r="J401" s="19">
        <f t="shared" si="48"/>
        <v>1291.5</v>
      </c>
      <c r="K401" s="19">
        <f t="shared" si="49"/>
        <v>3195</v>
      </c>
      <c r="L401" s="19">
        <f t="shared" si="54"/>
        <v>540</v>
      </c>
      <c r="M401" s="19">
        <f t="shared" si="50"/>
        <v>1368</v>
      </c>
      <c r="N401" s="19">
        <f t="shared" si="51"/>
        <v>3190.5</v>
      </c>
      <c r="O401" s="19">
        <v>0</v>
      </c>
      <c r="P401" s="19">
        <f t="shared" si="55"/>
        <v>10758.33</v>
      </c>
      <c r="Q401" s="19">
        <f t="shared" si="56"/>
        <v>3832.83</v>
      </c>
      <c r="R401" s="19">
        <f t="shared" si="53"/>
        <v>6925.5</v>
      </c>
      <c r="S401" s="27">
        <f t="shared" si="52"/>
        <v>41167.17</v>
      </c>
      <c r="T401" s="21">
        <v>111</v>
      </c>
    </row>
    <row r="402" spans="1:20" s="28" customFormat="1" ht="21" thickBot="1" x14ac:dyDescent="0.35">
      <c r="A402" s="14" t="s">
        <v>960</v>
      </c>
      <c r="B402" s="23" t="s">
        <v>961</v>
      </c>
      <c r="C402" s="24" t="s">
        <v>955</v>
      </c>
      <c r="D402" s="24" t="s">
        <v>400</v>
      </c>
      <c r="E402" s="24" t="s">
        <v>36</v>
      </c>
      <c r="F402" s="25" t="s">
        <v>37</v>
      </c>
      <c r="G402" s="26">
        <v>10000</v>
      </c>
      <c r="H402" s="19">
        <v>0</v>
      </c>
      <c r="I402" s="19">
        <v>25</v>
      </c>
      <c r="J402" s="19">
        <f t="shared" si="48"/>
        <v>287</v>
      </c>
      <c r="K402" s="19">
        <f t="shared" si="49"/>
        <v>710</v>
      </c>
      <c r="L402" s="19">
        <f t="shared" si="54"/>
        <v>120</v>
      </c>
      <c r="M402" s="19">
        <f t="shared" si="50"/>
        <v>304</v>
      </c>
      <c r="N402" s="19">
        <f t="shared" si="51"/>
        <v>709</v>
      </c>
      <c r="O402" s="19">
        <v>0</v>
      </c>
      <c r="P402" s="19">
        <f t="shared" si="55"/>
        <v>2155</v>
      </c>
      <c r="Q402" s="19">
        <f t="shared" si="56"/>
        <v>616</v>
      </c>
      <c r="R402" s="19">
        <f t="shared" si="53"/>
        <v>1539</v>
      </c>
      <c r="S402" s="27">
        <f t="shared" si="52"/>
        <v>9384</v>
      </c>
      <c r="T402" s="21">
        <v>111</v>
      </c>
    </row>
    <row r="403" spans="1:20" s="28" customFormat="1" ht="21" thickBot="1" x14ac:dyDescent="0.35">
      <c r="A403" s="14" t="s">
        <v>962</v>
      </c>
      <c r="B403" s="23" t="s">
        <v>963</v>
      </c>
      <c r="C403" s="24" t="s">
        <v>955</v>
      </c>
      <c r="D403" s="24" t="s">
        <v>55</v>
      </c>
      <c r="E403" s="24" t="s">
        <v>36</v>
      </c>
      <c r="F403" s="25" t="s">
        <v>37</v>
      </c>
      <c r="G403" s="26">
        <v>11000</v>
      </c>
      <c r="H403" s="19">
        <v>0</v>
      </c>
      <c r="I403" s="19">
        <v>25</v>
      </c>
      <c r="J403" s="19">
        <f t="shared" si="48"/>
        <v>315.7</v>
      </c>
      <c r="K403" s="19">
        <f t="shared" si="49"/>
        <v>781</v>
      </c>
      <c r="L403" s="19">
        <f t="shared" si="54"/>
        <v>132</v>
      </c>
      <c r="M403" s="19">
        <f t="shared" si="50"/>
        <v>334.4</v>
      </c>
      <c r="N403" s="19">
        <f t="shared" si="51"/>
        <v>779.90000000000009</v>
      </c>
      <c r="O403" s="19">
        <v>0</v>
      </c>
      <c r="P403" s="19">
        <f t="shared" si="55"/>
        <v>2368</v>
      </c>
      <c r="Q403" s="19">
        <f t="shared" si="56"/>
        <v>675.1</v>
      </c>
      <c r="R403" s="19">
        <f t="shared" si="53"/>
        <v>1692.9</v>
      </c>
      <c r="S403" s="27">
        <f t="shared" si="52"/>
        <v>10324.9</v>
      </c>
      <c r="T403" s="21">
        <v>111</v>
      </c>
    </row>
    <row r="404" spans="1:20" s="28" customFormat="1" ht="21" thickBot="1" x14ac:dyDescent="0.35">
      <c r="A404" s="14" t="s">
        <v>964</v>
      </c>
      <c r="B404" s="23" t="s">
        <v>965</v>
      </c>
      <c r="C404" s="24" t="s">
        <v>955</v>
      </c>
      <c r="D404" s="24" t="s">
        <v>233</v>
      </c>
      <c r="E404" s="24" t="s">
        <v>31</v>
      </c>
      <c r="F404" s="25" t="s">
        <v>62</v>
      </c>
      <c r="G404" s="26">
        <v>10000</v>
      </c>
      <c r="H404" s="19">
        <v>0</v>
      </c>
      <c r="I404" s="19">
        <v>25</v>
      </c>
      <c r="J404" s="19">
        <f t="shared" ref="J404:J411" si="57">ROUNDUP(G404*2.87%,2)</f>
        <v>287</v>
      </c>
      <c r="K404" s="19">
        <f t="shared" ref="K404:K411" si="58">ROUNDUP(G404*7.1%,2)</f>
        <v>710</v>
      </c>
      <c r="L404" s="19">
        <f t="shared" si="54"/>
        <v>120</v>
      </c>
      <c r="M404" s="19">
        <f t="shared" ref="M404:M412" si="59">+G404*3.04%</f>
        <v>304</v>
      </c>
      <c r="N404" s="19">
        <f t="shared" ref="N404:N411" si="60">+G404*7.09%</f>
        <v>709</v>
      </c>
      <c r="O404" s="19">
        <v>0</v>
      </c>
      <c r="P404" s="19">
        <f t="shared" si="55"/>
        <v>2155</v>
      </c>
      <c r="Q404" s="19">
        <f t="shared" si="56"/>
        <v>616</v>
      </c>
      <c r="R404" s="19">
        <f t="shared" si="53"/>
        <v>1539</v>
      </c>
      <c r="S404" s="27">
        <f t="shared" ref="S404:S412" si="61">ROUNDUP(G404-Q404,2)</f>
        <v>9384</v>
      </c>
      <c r="T404" s="21">
        <v>111</v>
      </c>
    </row>
    <row r="405" spans="1:20" s="28" customFormat="1" ht="21" thickBot="1" x14ac:dyDescent="0.35">
      <c r="A405" s="14" t="s">
        <v>966</v>
      </c>
      <c r="B405" s="23" t="s">
        <v>967</v>
      </c>
      <c r="C405" s="24" t="s">
        <v>955</v>
      </c>
      <c r="D405" s="24" t="s">
        <v>55</v>
      </c>
      <c r="E405" s="24" t="s">
        <v>36</v>
      </c>
      <c r="F405" s="25" t="s">
        <v>62</v>
      </c>
      <c r="G405" s="26">
        <v>10000</v>
      </c>
      <c r="H405" s="19">
        <v>0</v>
      </c>
      <c r="I405" s="19">
        <v>25</v>
      </c>
      <c r="J405" s="19">
        <f t="shared" si="57"/>
        <v>287</v>
      </c>
      <c r="K405" s="19">
        <f t="shared" si="58"/>
        <v>710</v>
      </c>
      <c r="L405" s="19">
        <f t="shared" si="54"/>
        <v>120</v>
      </c>
      <c r="M405" s="19">
        <f t="shared" si="59"/>
        <v>304</v>
      </c>
      <c r="N405" s="19">
        <f t="shared" si="60"/>
        <v>709</v>
      </c>
      <c r="O405" s="19">
        <v>0</v>
      </c>
      <c r="P405" s="19">
        <f t="shared" si="55"/>
        <v>2155</v>
      </c>
      <c r="Q405" s="19">
        <f t="shared" si="56"/>
        <v>616</v>
      </c>
      <c r="R405" s="19">
        <f t="shared" si="53"/>
        <v>1539</v>
      </c>
      <c r="S405" s="27">
        <f t="shared" si="61"/>
        <v>9384</v>
      </c>
      <c r="T405" s="21">
        <v>111</v>
      </c>
    </row>
    <row r="406" spans="1:20" s="28" customFormat="1" ht="21" thickBot="1" x14ac:dyDescent="0.35">
      <c r="A406" s="14" t="s">
        <v>968</v>
      </c>
      <c r="B406" s="23" t="s">
        <v>969</v>
      </c>
      <c r="C406" s="24" t="s">
        <v>955</v>
      </c>
      <c r="D406" s="24" t="s">
        <v>233</v>
      </c>
      <c r="E406" s="24" t="s">
        <v>36</v>
      </c>
      <c r="F406" s="25" t="s">
        <v>62</v>
      </c>
      <c r="G406" s="26">
        <v>10000</v>
      </c>
      <c r="H406" s="19">
        <v>0</v>
      </c>
      <c r="I406" s="19">
        <v>25</v>
      </c>
      <c r="J406" s="19">
        <f t="shared" si="57"/>
        <v>287</v>
      </c>
      <c r="K406" s="19">
        <f t="shared" si="58"/>
        <v>710</v>
      </c>
      <c r="L406" s="19">
        <f t="shared" si="54"/>
        <v>120</v>
      </c>
      <c r="M406" s="19">
        <f t="shared" si="59"/>
        <v>304</v>
      </c>
      <c r="N406" s="19">
        <f t="shared" si="60"/>
        <v>709</v>
      </c>
      <c r="O406" s="19">
        <v>0</v>
      </c>
      <c r="P406" s="19">
        <f t="shared" si="55"/>
        <v>2155</v>
      </c>
      <c r="Q406" s="19">
        <f t="shared" ref="Q406:Q412" si="62">ROUNDUP(H406+I406+J406+M406+O406,2)</f>
        <v>616</v>
      </c>
      <c r="R406" s="19">
        <f t="shared" ref="R406:R411" si="63">+K406+L406+N406</f>
        <v>1539</v>
      </c>
      <c r="S406" s="27">
        <f t="shared" si="61"/>
        <v>9384</v>
      </c>
      <c r="T406" s="21">
        <v>111</v>
      </c>
    </row>
    <row r="407" spans="1:20" s="28" customFormat="1" ht="21" thickBot="1" x14ac:dyDescent="0.35">
      <c r="A407" s="14" t="s">
        <v>970</v>
      </c>
      <c r="B407" s="23" t="s">
        <v>971</v>
      </c>
      <c r="C407" s="24" t="s">
        <v>955</v>
      </c>
      <c r="D407" s="24" t="s">
        <v>233</v>
      </c>
      <c r="E407" s="24" t="s">
        <v>36</v>
      </c>
      <c r="F407" s="25" t="s">
        <v>46</v>
      </c>
      <c r="G407" s="26">
        <v>10000</v>
      </c>
      <c r="H407" s="19">
        <v>0</v>
      </c>
      <c r="I407" s="19">
        <v>25</v>
      </c>
      <c r="J407" s="19">
        <f t="shared" si="57"/>
        <v>287</v>
      </c>
      <c r="K407" s="19">
        <f t="shared" si="58"/>
        <v>710</v>
      </c>
      <c r="L407" s="19">
        <f t="shared" ref="L407:L412" si="64">+G407*1.2%</f>
        <v>120</v>
      </c>
      <c r="M407" s="19">
        <f t="shared" si="59"/>
        <v>304</v>
      </c>
      <c r="N407" s="19">
        <f t="shared" si="60"/>
        <v>709</v>
      </c>
      <c r="O407" s="19">
        <v>0</v>
      </c>
      <c r="P407" s="19">
        <f t="shared" ref="P407:P412" si="65">+H407+I407+J407+K407+L407+M407+N407+O407</f>
        <v>2155</v>
      </c>
      <c r="Q407" s="19">
        <f t="shared" si="62"/>
        <v>616</v>
      </c>
      <c r="R407" s="19">
        <f t="shared" si="63"/>
        <v>1539</v>
      </c>
      <c r="S407" s="27">
        <f t="shared" si="61"/>
        <v>9384</v>
      </c>
      <c r="T407" s="21">
        <v>111</v>
      </c>
    </row>
    <row r="408" spans="1:20" s="28" customFormat="1" ht="21" thickBot="1" x14ac:dyDescent="0.35">
      <c r="A408" s="14" t="s">
        <v>972</v>
      </c>
      <c r="B408" s="23" t="s">
        <v>973</v>
      </c>
      <c r="C408" s="24" t="s">
        <v>955</v>
      </c>
      <c r="D408" s="24" t="s">
        <v>233</v>
      </c>
      <c r="E408" s="24" t="s">
        <v>31</v>
      </c>
      <c r="F408" s="25" t="s">
        <v>62</v>
      </c>
      <c r="G408" s="26">
        <v>10000</v>
      </c>
      <c r="H408" s="19">
        <v>0</v>
      </c>
      <c r="I408" s="19">
        <v>25</v>
      </c>
      <c r="J408" s="19">
        <f t="shared" si="57"/>
        <v>287</v>
      </c>
      <c r="K408" s="19">
        <f t="shared" si="58"/>
        <v>710</v>
      </c>
      <c r="L408" s="19">
        <f t="shared" si="64"/>
        <v>120</v>
      </c>
      <c r="M408" s="19">
        <f t="shared" si="59"/>
        <v>304</v>
      </c>
      <c r="N408" s="19">
        <f t="shared" si="60"/>
        <v>709</v>
      </c>
      <c r="O408" s="19">
        <v>0</v>
      </c>
      <c r="P408" s="19">
        <f t="shared" si="65"/>
        <v>2155</v>
      </c>
      <c r="Q408" s="19">
        <f t="shared" si="62"/>
        <v>616</v>
      </c>
      <c r="R408" s="19">
        <f t="shared" si="63"/>
        <v>1539</v>
      </c>
      <c r="S408" s="27">
        <f t="shared" si="61"/>
        <v>9384</v>
      </c>
      <c r="T408" s="21">
        <v>111</v>
      </c>
    </row>
    <row r="409" spans="1:20" s="28" customFormat="1" ht="21" thickBot="1" x14ac:dyDescent="0.35">
      <c r="A409" s="14" t="s">
        <v>974</v>
      </c>
      <c r="B409" s="23" t="s">
        <v>975</v>
      </c>
      <c r="C409" s="24" t="s">
        <v>955</v>
      </c>
      <c r="D409" s="24" t="s">
        <v>233</v>
      </c>
      <c r="E409" s="24" t="s">
        <v>36</v>
      </c>
      <c r="F409" s="25" t="s">
        <v>62</v>
      </c>
      <c r="G409" s="26">
        <v>10000</v>
      </c>
      <c r="H409" s="19">
        <v>0</v>
      </c>
      <c r="I409" s="19">
        <v>25</v>
      </c>
      <c r="J409" s="19">
        <f t="shared" si="57"/>
        <v>287</v>
      </c>
      <c r="K409" s="19">
        <f t="shared" si="58"/>
        <v>710</v>
      </c>
      <c r="L409" s="19">
        <f t="shared" si="64"/>
        <v>120</v>
      </c>
      <c r="M409" s="19">
        <f t="shared" si="59"/>
        <v>304</v>
      </c>
      <c r="N409" s="19">
        <f t="shared" si="60"/>
        <v>709</v>
      </c>
      <c r="O409" s="19">
        <v>1190.1199999999999</v>
      </c>
      <c r="P409" s="19">
        <f t="shared" si="65"/>
        <v>3345.12</v>
      </c>
      <c r="Q409" s="19">
        <f t="shared" si="62"/>
        <v>1806.12</v>
      </c>
      <c r="R409" s="19">
        <f t="shared" si="63"/>
        <v>1539</v>
      </c>
      <c r="S409" s="27">
        <f t="shared" si="61"/>
        <v>8193.8799999999992</v>
      </c>
      <c r="T409" s="21">
        <v>111</v>
      </c>
    </row>
    <row r="410" spans="1:20" s="28" customFormat="1" ht="21" thickBot="1" x14ac:dyDescent="0.35">
      <c r="A410" s="14" t="s">
        <v>976</v>
      </c>
      <c r="B410" s="23" t="s">
        <v>977</v>
      </c>
      <c r="C410" s="24" t="s">
        <v>978</v>
      </c>
      <c r="D410" s="24" t="s">
        <v>516</v>
      </c>
      <c r="E410" s="24" t="s">
        <v>31</v>
      </c>
      <c r="F410" s="25" t="s">
        <v>62</v>
      </c>
      <c r="G410" s="26">
        <v>31500</v>
      </c>
      <c r="H410" s="19">
        <v>0</v>
      </c>
      <c r="I410" s="19">
        <v>25</v>
      </c>
      <c r="J410" s="19">
        <f t="shared" si="57"/>
        <v>904.05</v>
      </c>
      <c r="K410" s="19">
        <f t="shared" si="58"/>
        <v>2236.5</v>
      </c>
      <c r="L410" s="19">
        <f t="shared" si="64"/>
        <v>378</v>
      </c>
      <c r="M410" s="19">
        <f t="shared" si="59"/>
        <v>957.6</v>
      </c>
      <c r="N410" s="19">
        <f t="shared" si="60"/>
        <v>2233.3500000000004</v>
      </c>
      <c r="O410" s="19">
        <v>0</v>
      </c>
      <c r="P410" s="19">
        <f t="shared" si="65"/>
        <v>6734.5000000000009</v>
      </c>
      <c r="Q410" s="19">
        <f t="shared" si="62"/>
        <v>1886.65</v>
      </c>
      <c r="R410" s="19">
        <f t="shared" si="63"/>
        <v>4847.8500000000004</v>
      </c>
      <c r="S410" s="27">
        <f t="shared" si="61"/>
        <v>29613.35</v>
      </c>
      <c r="T410" s="21">
        <v>111</v>
      </c>
    </row>
    <row r="411" spans="1:20" s="28" customFormat="1" ht="21" thickBot="1" x14ac:dyDescent="0.35">
      <c r="A411" s="14" t="s">
        <v>979</v>
      </c>
      <c r="B411" s="23" t="s">
        <v>980</v>
      </c>
      <c r="C411" s="24" t="s">
        <v>978</v>
      </c>
      <c r="D411" s="24" t="s">
        <v>170</v>
      </c>
      <c r="E411" s="24" t="s">
        <v>31</v>
      </c>
      <c r="F411" s="25" t="s">
        <v>37</v>
      </c>
      <c r="G411" s="26">
        <v>10000</v>
      </c>
      <c r="H411" s="19">
        <v>0</v>
      </c>
      <c r="I411" s="19">
        <v>25</v>
      </c>
      <c r="J411" s="19">
        <f t="shared" si="57"/>
        <v>287</v>
      </c>
      <c r="K411" s="19">
        <f t="shared" si="58"/>
        <v>710</v>
      </c>
      <c r="L411" s="19">
        <f t="shared" si="64"/>
        <v>120</v>
      </c>
      <c r="M411" s="19">
        <f t="shared" si="59"/>
        <v>304</v>
      </c>
      <c r="N411" s="19">
        <f t="shared" si="60"/>
        <v>709</v>
      </c>
      <c r="O411" s="19">
        <v>0</v>
      </c>
      <c r="P411" s="19">
        <f t="shared" si="65"/>
        <v>2155</v>
      </c>
      <c r="Q411" s="19">
        <f t="shared" si="62"/>
        <v>616</v>
      </c>
      <c r="R411" s="19">
        <f t="shared" si="63"/>
        <v>1539</v>
      </c>
      <c r="S411" s="27">
        <f t="shared" si="61"/>
        <v>9384</v>
      </c>
      <c r="T411" s="21">
        <v>111</v>
      </c>
    </row>
    <row r="412" spans="1:20" s="28" customFormat="1" ht="21" thickBot="1" x14ac:dyDescent="0.35">
      <c r="A412" s="14" t="s">
        <v>981</v>
      </c>
      <c r="B412" s="23" t="s">
        <v>982</v>
      </c>
      <c r="C412" s="24" t="s">
        <v>978</v>
      </c>
      <c r="D412" s="24" t="s">
        <v>170</v>
      </c>
      <c r="E412" s="24" t="s">
        <v>31</v>
      </c>
      <c r="F412" s="25" t="s">
        <v>37</v>
      </c>
      <c r="G412" s="26">
        <v>10000</v>
      </c>
      <c r="H412" s="19">
        <v>0</v>
      </c>
      <c r="I412" s="19">
        <v>25</v>
      </c>
      <c r="J412" s="19">
        <f>ROUNDUP(G412*2.87%,2)</f>
        <v>287</v>
      </c>
      <c r="K412" s="19">
        <f>ROUNDUP(G412*7.1%,2)</f>
        <v>710</v>
      </c>
      <c r="L412" s="19">
        <f t="shared" si="64"/>
        <v>120</v>
      </c>
      <c r="M412" s="19">
        <f t="shared" si="59"/>
        <v>304</v>
      </c>
      <c r="N412" s="19">
        <f>ROUNDUP(G412*7.09%,2)</f>
        <v>709</v>
      </c>
      <c r="O412" s="19">
        <v>0</v>
      </c>
      <c r="P412" s="19">
        <f t="shared" si="65"/>
        <v>2155</v>
      </c>
      <c r="Q412" s="19">
        <f t="shared" si="62"/>
        <v>616</v>
      </c>
      <c r="R412" s="19">
        <f>+K412+L412+N412</f>
        <v>1539</v>
      </c>
      <c r="S412" s="27">
        <f t="shared" si="61"/>
        <v>9384</v>
      </c>
      <c r="T412" s="21">
        <v>111</v>
      </c>
    </row>
    <row r="413" spans="1:20" ht="20.25" customHeight="1" thickBot="1" x14ac:dyDescent="0.25">
      <c r="A413" s="81" t="s">
        <v>983</v>
      </c>
      <c r="B413" s="81"/>
      <c r="C413" s="81"/>
      <c r="D413" s="81"/>
      <c r="E413" s="81"/>
      <c r="F413" s="81"/>
      <c r="G413" s="78">
        <f>ROUNDUP(SUM(G17:G412),2)</f>
        <v>6967806.6299999999</v>
      </c>
      <c r="H413" s="78">
        <f t="shared" ref="H413:R413" si="66">ROUNDUP(SUM(H17:H412),2)</f>
        <v>125110.96</v>
      </c>
      <c r="I413" s="78">
        <f t="shared" si="66"/>
        <v>9925</v>
      </c>
      <c r="J413" s="78">
        <f t="shared" si="66"/>
        <v>199976.16</v>
      </c>
      <c r="K413" s="78">
        <f t="shared" si="66"/>
        <v>494714.33</v>
      </c>
      <c r="L413" s="78">
        <f t="shared" si="66"/>
        <v>78748.509999999995</v>
      </c>
      <c r="M413" s="78">
        <f t="shared" si="66"/>
        <v>209839.86000000002</v>
      </c>
      <c r="N413" s="78">
        <f t="shared" si="66"/>
        <v>489396.24</v>
      </c>
      <c r="O413" s="78">
        <f t="shared" si="66"/>
        <v>53635.08</v>
      </c>
      <c r="P413" s="78">
        <f t="shared" si="66"/>
        <v>1623042.8</v>
      </c>
      <c r="Q413" s="78">
        <f t="shared" si="66"/>
        <v>601820.46</v>
      </c>
      <c r="R413" s="78">
        <f t="shared" si="66"/>
        <v>1062859.06</v>
      </c>
      <c r="S413" s="78">
        <f>ROUNDUP(SUM(S17:S412),2)</f>
        <v>6365986.1799999997</v>
      </c>
      <c r="T413" s="79"/>
    </row>
    <row r="414" spans="1:20" ht="13.5" thickBot="1" x14ac:dyDescent="0.25">
      <c r="A414" s="81"/>
      <c r="B414" s="81"/>
      <c r="C414" s="81"/>
      <c r="D414" s="81"/>
      <c r="E414" s="81"/>
      <c r="F414" s="81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9"/>
    </row>
    <row r="415" spans="1:20" ht="16.5" x14ac:dyDescent="0.2">
      <c r="A415" s="80" t="s">
        <v>984</v>
      </c>
      <c r="B415" s="80"/>
      <c r="C415" s="30"/>
      <c r="D415" s="30"/>
      <c r="E415" s="30"/>
      <c r="F415" s="30"/>
      <c r="G415" s="31"/>
      <c r="H415" s="32"/>
      <c r="I415" s="32"/>
      <c r="J415" s="32"/>
      <c r="K415" s="32"/>
      <c r="L415" s="33"/>
      <c r="M415" s="32"/>
      <c r="N415" s="32"/>
      <c r="O415" s="32"/>
      <c r="P415" s="32"/>
      <c r="Q415" s="32"/>
      <c r="R415" s="32"/>
      <c r="S415" s="34"/>
      <c r="T415" s="34"/>
    </row>
    <row r="416" spans="1:20" ht="16.5" x14ac:dyDescent="0.2">
      <c r="A416" s="35"/>
      <c r="B416" s="35" t="s">
        <v>985</v>
      </c>
      <c r="C416" s="30"/>
      <c r="D416" s="36"/>
      <c r="E416" s="36"/>
      <c r="F416" s="36"/>
      <c r="G416" s="37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9"/>
      <c r="T416" s="38"/>
    </row>
    <row r="417" spans="1:20" ht="16.5" x14ac:dyDescent="0.2">
      <c r="A417" s="35" t="s">
        <v>986</v>
      </c>
      <c r="B417" s="40"/>
      <c r="C417" s="41"/>
      <c r="D417" s="36"/>
      <c r="E417" s="36"/>
      <c r="F417" s="36"/>
      <c r="G417" s="37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9"/>
      <c r="T417" s="38"/>
    </row>
    <row r="418" spans="1:20" ht="16.5" x14ac:dyDescent="0.2">
      <c r="A418" s="42" t="s">
        <v>987</v>
      </c>
      <c r="B418" s="40"/>
      <c r="C418" s="41"/>
      <c r="D418" s="36"/>
      <c r="E418" s="36"/>
      <c r="F418" s="36"/>
      <c r="G418" s="37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9"/>
      <c r="T418" s="38"/>
    </row>
    <row r="419" spans="1:20" ht="16.5" x14ac:dyDescent="0.2">
      <c r="A419" s="42" t="s">
        <v>988</v>
      </c>
      <c r="B419" s="40"/>
      <c r="C419" s="41"/>
      <c r="D419" s="36"/>
      <c r="E419" s="36"/>
      <c r="F419" s="36"/>
      <c r="G419" s="37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9"/>
      <c r="T419" s="38"/>
    </row>
    <row r="420" spans="1:20" ht="16.5" x14ac:dyDescent="0.2">
      <c r="A420" s="42" t="s">
        <v>989</v>
      </c>
      <c r="B420" s="40"/>
      <c r="C420" s="41"/>
      <c r="D420" s="36"/>
      <c r="E420" s="36"/>
      <c r="F420" s="36"/>
      <c r="G420" s="37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9"/>
      <c r="T420" s="38"/>
    </row>
    <row r="421" spans="1:20" ht="16.5" x14ac:dyDescent="0.2">
      <c r="A421" s="42" t="s">
        <v>990</v>
      </c>
      <c r="B421" s="40"/>
      <c r="C421" s="41"/>
      <c r="D421" s="36"/>
      <c r="E421" s="36"/>
      <c r="F421" s="36"/>
      <c r="G421" s="37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9"/>
      <c r="T421" s="38"/>
    </row>
    <row r="422" spans="1:20" ht="16.5" x14ac:dyDescent="0.2">
      <c r="A422" s="43" t="s">
        <v>991</v>
      </c>
      <c r="B422" s="43"/>
      <c r="C422" s="44"/>
      <c r="D422" s="36"/>
      <c r="E422" s="36"/>
      <c r="F422" s="36"/>
      <c r="G422" s="37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9"/>
      <c r="T422" s="38"/>
    </row>
    <row r="423" spans="1:20" ht="16.5" x14ac:dyDescent="0.2">
      <c r="A423" s="45"/>
      <c r="B423" s="45"/>
      <c r="C423" s="46"/>
      <c r="D423" s="36"/>
      <c r="E423" s="36"/>
      <c r="F423" s="36"/>
      <c r="G423" s="37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9"/>
      <c r="T423" s="38"/>
    </row>
    <row r="424" spans="1:20" ht="16.5" x14ac:dyDescent="0.2">
      <c r="A424" s="42"/>
      <c r="B424" s="40"/>
      <c r="C424" s="41"/>
      <c r="D424" s="36"/>
      <c r="E424" s="36"/>
      <c r="F424" s="36"/>
      <c r="G424" s="37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9"/>
      <c r="T424" s="38"/>
    </row>
    <row r="425" spans="1:20" ht="16.5" x14ac:dyDescent="0.2">
      <c r="A425" s="42"/>
      <c r="B425" s="40"/>
      <c r="C425" s="41"/>
      <c r="D425" s="36"/>
      <c r="E425" s="36"/>
      <c r="F425" s="36"/>
      <c r="G425" s="37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9"/>
      <c r="T425" s="38"/>
    </row>
    <row r="426" spans="1:20" ht="30" x14ac:dyDescent="0.2">
      <c r="A426" s="35"/>
      <c r="B426" s="40"/>
      <c r="C426" s="47"/>
      <c r="D426" s="36"/>
      <c r="E426" s="36"/>
      <c r="F426" s="36"/>
      <c r="G426" s="37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9"/>
      <c r="T426" s="38"/>
    </row>
    <row r="427" spans="1:20" ht="16.5" x14ac:dyDescent="0.2">
      <c r="A427" s="48"/>
      <c r="B427" s="49"/>
      <c r="C427" s="48"/>
      <c r="D427" s="30"/>
      <c r="E427" s="30"/>
      <c r="F427" s="30"/>
      <c r="G427" s="50"/>
      <c r="H427" s="51"/>
      <c r="I427" s="32"/>
      <c r="J427" s="32"/>
      <c r="K427" s="32"/>
      <c r="L427" s="33"/>
      <c r="M427" s="32"/>
      <c r="N427" s="32"/>
      <c r="O427" s="32"/>
      <c r="P427" s="32"/>
      <c r="Q427" s="32"/>
      <c r="R427" s="32"/>
      <c r="S427" s="34"/>
      <c r="T427" s="34"/>
    </row>
    <row r="428" spans="1:20" ht="30" x14ac:dyDescent="0.2">
      <c r="A428" s="52"/>
      <c r="B428" s="53"/>
      <c r="C428" s="54"/>
      <c r="D428" s="55"/>
      <c r="E428" s="55"/>
      <c r="F428" s="55"/>
      <c r="G428" s="56"/>
      <c r="H428" s="51"/>
      <c r="I428" s="57"/>
      <c r="J428" s="57"/>
      <c r="K428" s="57"/>
      <c r="L428" s="58"/>
      <c r="M428" s="57"/>
      <c r="N428" s="57"/>
      <c r="O428" s="57"/>
      <c r="P428" s="57"/>
      <c r="Q428" s="57"/>
      <c r="R428" s="57"/>
      <c r="S428" s="59"/>
      <c r="T428" s="59"/>
    </row>
    <row r="429" spans="1:20" ht="16.5" x14ac:dyDescent="0.2">
      <c r="A429" s="60"/>
      <c r="B429" s="61"/>
      <c r="C429" s="62"/>
      <c r="D429" s="55"/>
      <c r="E429" s="55"/>
      <c r="F429" s="55"/>
      <c r="G429" s="63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9"/>
      <c r="T429" s="59"/>
    </row>
    <row r="430" spans="1:20" x14ac:dyDescent="0.2">
      <c r="B430" s="2"/>
      <c r="M430" s="4"/>
      <c r="N430" s="4"/>
      <c r="O430" s="4"/>
      <c r="P430" s="4"/>
      <c r="Q430" s="4"/>
      <c r="R430" s="4"/>
      <c r="S430" s="5"/>
      <c r="T430" s="4"/>
    </row>
    <row r="445" spans="7:20" s="1" customForma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4"/>
      <c r="T445" s="3"/>
    </row>
    <row r="446" spans="7:20" s="1" customForma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4"/>
      <c r="T446" s="3"/>
    </row>
    <row r="447" spans="7:20" s="1" customForma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4"/>
      <c r="T447" s="3"/>
    </row>
    <row r="448" spans="7:20" s="1" customForma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4"/>
      <c r="T448" s="3"/>
    </row>
    <row r="449" spans="7:20" s="1" customForma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4"/>
      <c r="T449" s="3"/>
    </row>
    <row r="450" spans="7:20" s="1" customForma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4"/>
      <c r="T450" s="3"/>
    </row>
    <row r="451" spans="7:20" s="1" customForma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4"/>
      <c r="T451" s="3"/>
    </row>
    <row r="452" spans="7:20" s="1" customForma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4"/>
      <c r="T452" s="3"/>
    </row>
    <row r="453" spans="7:20" s="1" customForma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4"/>
      <c r="T453" s="3"/>
    </row>
    <row r="454" spans="7:20" s="1" customForma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4"/>
      <c r="T454" s="3"/>
    </row>
    <row r="455" spans="7:20" s="1" customForma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4"/>
      <c r="T455" s="3"/>
    </row>
    <row r="456" spans="7:20" s="1" customForma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4"/>
      <c r="T456" s="3"/>
    </row>
    <row r="457" spans="7:20" s="1" customForma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4"/>
      <c r="T457" s="3"/>
    </row>
    <row r="458" spans="7:20" s="1" customForma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4"/>
      <c r="T458" s="3"/>
    </row>
    <row r="459" spans="7:20" s="1" customForma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4"/>
      <c r="T459" s="3"/>
    </row>
    <row r="460" spans="7:20" s="1" customForma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4"/>
      <c r="T460" s="3"/>
    </row>
    <row r="461" spans="7:20" s="1" customForma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4"/>
      <c r="T461" s="3"/>
    </row>
    <row r="462" spans="7:20" s="1" customForma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4"/>
      <c r="T462" s="3"/>
    </row>
    <row r="463" spans="7:20" s="1" customForma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4"/>
      <c r="T463" s="3"/>
    </row>
    <row r="464" spans="7:20" s="1" customForma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4"/>
      <c r="T464" s="3"/>
    </row>
    <row r="465" spans="7:20" s="1" customForma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4"/>
      <c r="T465" s="3"/>
    </row>
    <row r="466" spans="7:20" s="1" customForma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4"/>
      <c r="T466" s="3"/>
    </row>
    <row r="467" spans="7:20" s="1" customForma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64"/>
      <c r="T467" s="3"/>
    </row>
    <row r="468" spans="7:20" s="1" customForma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64"/>
      <c r="T468" s="3"/>
    </row>
    <row r="469" spans="7:20" s="1" customForma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64"/>
      <c r="T469" s="3"/>
    </row>
    <row r="470" spans="7:20" s="1" customFormat="1" x14ac:dyDescent="0.2"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64"/>
      <c r="T470" s="3"/>
    </row>
    <row r="471" spans="7:20" s="1" customFormat="1" x14ac:dyDescent="0.2"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64"/>
      <c r="T471" s="3"/>
    </row>
    <row r="472" spans="7:20" s="1" customFormat="1" x14ac:dyDescent="0.2"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64"/>
      <c r="T472" s="3"/>
    </row>
    <row r="473" spans="7:20" s="1" customFormat="1" x14ac:dyDescent="0.2"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64"/>
      <c r="T473" s="3"/>
    </row>
    <row r="474" spans="7:20" s="1" customFormat="1" x14ac:dyDescent="0.2"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64"/>
      <c r="T474" s="3"/>
    </row>
    <row r="475" spans="7:20" s="1" customFormat="1" x14ac:dyDescent="0.2"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64"/>
      <c r="T475" s="3"/>
    </row>
    <row r="476" spans="7:20" s="1" customFormat="1" x14ac:dyDescent="0.2"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64"/>
      <c r="T476" s="3"/>
    </row>
    <row r="477" spans="7:20" s="1" customFormat="1" x14ac:dyDescent="0.2"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64"/>
      <c r="T477" s="3"/>
    </row>
    <row r="478" spans="7:20" s="1" customFormat="1" x14ac:dyDescent="0.2"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64"/>
      <c r="T478" s="3"/>
    </row>
    <row r="479" spans="7:20" s="1" customFormat="1" x14ac:dyDescent="0.2"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64"/>
      <c r="T479" s="3"/>
    </row>
    <row r="480" spans="7:20" s="1" customFormat="1" x14ac:dyDescent="0.2"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64"/>
      <c r="T480" s="3"/>
    </row>
    <row r="481" spans="7:20" s="1" customFormat="1" x14ac:dyDescent="0.2"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64"/>
      <c r="T481" s="3"/>
    </row>
    <row r="482" spans="7:20" s="1" customFormat="1" x14ac:dyDescent="0.2"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64"/>
      <c r="T482" s="3"/>
    </row>
    <row r="483" spans="7:20" s="1" customFormat="1" x14ac:dyDescent="0.2"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64"/>
      <c r="T483" s="3"/>
    </row>
    <row r="484" spans="7:20" s="1" customFormat="1" x14ac:dyDescent="0.2"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64"/>
      <c r="T484" s="3"/>
    </row>
    <row r="485" spans="7:20" s="1" customFormat="1" x14ac:dyDescent="0.2"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64"/>
      <c r="T485" s="3"/>
    </row>
    <row r="486" spans="7:20" s="1" customFormat="1" x14ac:dyDescent="0.2"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64"/>
      <c r="T486" s="3"/>
    </row>
    <row r="487" spans="7:20" s="1" customFormat="1" x14ac:dyDescent="0.2"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64"/>
      <c r="T487" s="3"/>
    </row>
    <row r="488" spans="7:20" s="1" customFormat="1" x14ac:dyDescent="0.2"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64"/>
      <c r="T488" s="3"/>
    </row>
    <row r="489" spans="7:20" s="1" customFormat="1" x14ac:dyDescent="0.2"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64"/>
      <c r="T489" s="3"/>
    </row>
    <row r="490" spans="7:20" s="1" customFormat="1" x14ac:dyDescent="0.2"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64"/>
      <c r="T490" s="3"/>
    </row>
    <row r="491" spans="7:20" s="1" customFormat="1" x14ac:dyDescent="0.2"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64"/>
      <c r="T491" s="3"/>
    </row>
    <row r="492" spans="7:20" s="1" customFormat="1" x14ac:dyDescent="0.2"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64"/>
      <c r="T492" s="3"/>
    </row>
    <row r="493" spans="7:20" s="1" customFormat="1" x14ac:dyDescent="0.2"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64"/>
      <c r="T493" s="3"/>
    </row>
    <row r="494" spans="7:20" s="1" customFormat="1" x14ac:dyDescent="0.2"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64"/>
      <c r="T494" s="3"/>
    </row>
    <row r="495" spans="7:20" s="1" customFormat="1" x14ac:dyDescent="0.2"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64"/>
      <c r="T495" s="3"/>
    </row>
    <row r="496" spans="7:20" s="1" customFormat="1" x14ac:dyDescent="0.2"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64"/>
      <c r="T496" s="3"/>
    </row>
    <row r="497" spans="7:20" s="1" customFormat="1" x14ac:dyDescent="0.2"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64"/>
      <c r="T497" s="3"/>
    </row>
    <row r="498" spans="7:20" s="1" customFormat="1" x14ac:dyDescent="0.2"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64"/>
      <c r="T498" s="3"/>
    </row>
    <row r="499" spans="7:20" s="1" customFormat="1" x14ac:dyDescent="0.2"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64"/>
      <c r="T499" s="3"/>
    </row>
    <row r="500" spans="7:20" s="1" customFormat="1" x14ac:dyDescent="0.2"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64"/>
      <c r="T500" s="3"/>
    </row>
    <row r="501" spans="7:20" s="1" customFormat="1" x14ac:dyDescent="0.2"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64"/>
      <c r="T501" s="3"/>
    </row>
    <row r="502" spans="7:20" s="1" customFormat="1" x14ac:dyDescent="0.2"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64"/>
      <c r="T502" s="3"/>
    </row>
    <row r="503" spans="7:20" s="1" customFormat="1" x14ac:dyDescent="0.2"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64"/>
      <c r="T503" s="3"/>
    </row>
    <row r="504" spans="7:20" s="1" customFormat="1" x14ac:dyDescent="0.2"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64"/>
      <c r="T504" s="3"/>
    </row>
    <row r="505" spans="7:20" s="1" customFormat="1" x14ac:dyDescent="0.2"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64"/>
      <c r="T505" s="3"/>
    </row>
    <row r="506" spans="7:20" s="1" customFormat="1" x14ac:dyDescent="0.2"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64"/>
      <c r="T506" s="3"/>
    </row>
    <row r="507" spans="7:20" s="1" customFormat="1" x14ac:dyDescent="0.2"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64"/>
      <c r="T507" s="3"/>
    </row>
    <row r="508" spans="7:20" s="1" customFormat="1" x14ac:dyDescent="0.2"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64"/>
      <c r="T508" s="3"/>
    </row>
    <row r="509" spans="7:20" s="1" customFormat="1" x14ac:dyDescent="0.2"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64"/>
      <c r="T509" s="3"/>
    </row>
    <row r="510" spans="7:20" s="1" customFormat="1" x14ac:dyDescent="0.2"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64"/>
      <c r="T510" s="3"/>
    </row>
    <row r="511" spans="7:20" s="1" customFormat="1" x14ac:dyDescent="0.2"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64"/>
      <c r="T511" s="3"/>
    </row>
    <row r="512" spans="7:20" s="1" customFormat="1" x14ac:dyDescent="0.2"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64"/>
      <c r="T512" s="3"/>
    </row>
    <row r="513" spans="7:20" s="1" customFormat="1" x14ac:dyDescent="0.2"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64"/>
      <c r="T513" s="3"/>
    </row>
    <row r="514" spans="7:20" s="1" customFormat="1" x14ac:dyDescent="0.2"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64"/>
      <c r="T514" s="3"/>
    </row>
    <row r="515" spans="7:20" s="1" customFormat="1" x14ac:dyDescent="0.2"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64"/>
      <c r="T515" s="3"/>
    </row>
    <row r="516" spans="7:20" s="1" customFormat="1" x14ac:dyDescent="0.2"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64"/>
      <c r="T516" s="3"/>
    </row>
    <row r="517" spans="7:20" s="1" customFormat="1" x14ac:dyDescent="0.2"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64"/>
      <c r="T517" s="3"/>
    </row>
    <row r="518" spans="7:20" s="1" customFormat="1" x14ac:dyDescent="0.2"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64"/>
      <c r="T518" s="3"/>
    </row>
    <row r="519" spans="7:20" s="1" customFormat="1" x14ac:dyDescent="0.2"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64"/>
      <c r="T519" s="3"/>
    </row>
    <row r="520" spans="7:20" s="1" customFormat="1" x14ac:dyDescent="0.2"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64"/>
      <c r="T520" s="3"/>
    </row>
    <row r="521" spans="7:20" s="1" customFormat="1" x14ac:dyDescent="0.2"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64"/>
      <c r="T521" s="3"/>
    </row>
    <row r="522" spans="7:20" s="1" customFormat="1" x14ac:dyDescent="0.2"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64"/>
      <c r="T522" s="3"/>
    </row>
    <row r="523" spans="7:20" s="1" customFormat="1" x14ac:dyDescent="0.2"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64"/>
      <c r="T523" s="3"/>
    </row>
    <row r="524" spans="7:20" s="1" customFormat="1" x14ac:dyDescent="0.2"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64"/>
      <c r="T524" s="3"/>
    </row>
    <row r="525" spans="7:20" s="1" customFormat="1" x14ac:dyDescent="0.2"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64"/>
      <c r="T525" s="3"/>
    </row>
    <row r="526" spans="7:20" s="1" customFormat="1" x14ac:dyDescent="0.2"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64"/>
      <c r="T526" s="3"/>
    </row>
    <row r="527" spans="7:20" s="1" customFormat="1" x14ac:dyDescent="0.2"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64"/>
      <c r="T527" s="3"/>
    </row>
    <row r="528" spans="7:20" s="1" customFormat="1" x14ac:dyDescent="0.2"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64"/>
      <c r="T528" s="3"/>
    </row>
    <row r="529" spans="7:20" s="1" customFormat="1" x14ac:dyDescent="0.2"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64"/>
      <c r="T529" s="3"/>
    </row>
    <row r="530" spans="7:20" s="1" customFormat="1" x14ac:dyDescent="0.2"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64"/>
      <c r="T530" s="3"/>
    </row>
    <row r="531" spans="7:20" s="1" customFormat="1" x14ac:dyDescent="0.2"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64"/>
      <c r="T531" s="3"/>
    </row>
    <row r="532" spans="7:20" s="1" customFormat="1" x14ac:dyDescent="0.2"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64"/>
      <c r="T532" s="3"/>
    </row>
    <row r="533" spans="7:20" s="1" customFormat="1" x14ac:dyDescent="0.2"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64"/>
      <c r="T533" s="3"/>
    </row>
    <row r="534" spans="7:20" s="1" customFormat="1" x14ac:dyDescent="0.2"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64"/>
      <c r="T534" s="3"/>
    </row>
    <row r="535" spans="7:20" s="1" customFormat="1" x14ac:dyDescent="0.2"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64"/>
      <c r="T535" s="3"/>
    </row>
    <row r="536" spans="7:20" s="1" customFormat="1" x14ac:dyDescent="0.2"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64"/>
      <c r="T536" s="3"/>
    </row>
    <row r="537" spans="7:20" s="1" customFormat="1" x14ac:dyDescent="0.2"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64"/>
      <c r="T537" s="3"/>
    </row>
    <row r="538" spans="7:20" s="1" customFormat="1" x14ac:dyDescent="0.2"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64"/>
      <c r="T538" s="3"/>
    </row>
    <row r="539" spans="7:20" s="1" customFormat="1" x14ac:dyDescent="0.2"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64"/>
      <c r="T539" s="3"/>
    </row>
    <row r="540" spans="7:20" s="1" customFormat="1" x14ac:dyDescent="0.2"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64"/>
      <c r="T540" s="3"/>
    </row>
    <row r="541" spans="7:20" s="1" customFormat="1" x14ac:dyDescent="0.2"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64"/>
      <c r="T541" s="3"/>
    </row>
    <row r="542" spans="7:20" s="1" customFormat="1" x14ac:dyDescent="0.2"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64"/>
      <c r="T542" s="3"/>
    </row>
    <row r="543" spans="7:20" s="1" customFormat="1" x14ac:dyDescent="0.2"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64"/>
      <c r="T543" s="3"/>
    </row>
    <row r="544" spans="7:20" s="1" customFormat="1" x14ac:dyDescent="0.2"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64"/>
      <c r="T544" s="3"/>
    </row>
    <row r="545" spans="7:20" s="1" customFormat="1" x14ac:dyDescent="0.2"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64"/>
      <c r="T545" s="3"/>
    </row>
    <row r="546" spans="7:20" s="1" customFormat="1" x14ac:dyDescent="0.2"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64"/>
      <c r="T546" s="3"/>
    </row>
    <row r="547" spans="7:20" s="1" customFormat="1" x14ac:dyDescent="0.2"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64"/>
      <c r="T547" s="3"/>
    </row>
    <row r="548" spans="7:20" s="1" customFormat="1" x14ac:dyDescent="0.2"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64"/>
      <c r="T548" s="3"/>
    </row>
    <row r="549" spans="7:20" s="1" customFormat="1" x14ac:dyDescent="0.2"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64"/>
      <c r="T549" s="3"/>
    </row>
    <row r="550" spans="7:20" s="1" customFormat="1" x14ac:dyDescent="0.2"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64"/>
      <c r="T550" s="3"/>
    </row>
    <row r="551" spans="7:20" s="1" customFormat="1" x14ac:dyDescent="0.2"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64"/>
      <c r="T551" s="3"/>
    </row>
    <row r="552" spans="7:20" s="1" customFormat="1" x14ac:dyDescent="0.2"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64"/>
      <c r="T552" s="3"/>
    </row>
    <row r="553" spans="7:20" s="1" customFormat="1" x14ac:dyDescent="0.2"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64"/>
      <c r="T553" s="3"/>
    </row>
    <row r="554" spans="7:20" s="1" customFormat="1" x14ac:dyDescent="0.2"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64"/>
      <c r="T554" s="3"/>
    </row>
    <row r="555" spans="7:20" s="1" customFormat="1" x14ac:dyDescent="0.2"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64"/>
      <c r="T555" s="3"/>
    </row>
    <row r="556" spans="7:20" s="1" customFormat="1" x14ac:dyDescent="0.2"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64"/>
      <c r="T556" s="3"/>
    </row>
    <row r="557" spans="7:20" s="1" customFormat="1" x14ac:dyDescent="0.2"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64"/>
      <c r="T557" s="3"/>
    </row>
    <row r="558" spans="7:20" s="1" customFormat="1" x14ac:dyDescent="0.2"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64"/>
      <c r="T558" s="3"/>
    </row>
    <row r="559" spans="7:20" s="1" customFormat="1" x14ac:dyDescent="0.2"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64"/>
      <c r="T559" s="3"/>
    </row>
    <row r="560" spans="7:20" s="1" customFormat="1" x14ac:dyDescent="0.2"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64"/>
      <c r="T560" s="3"/>
    </row>
    <row r="561" spans="7:20" s="1" customFormat="1" x14ac:dyDescent="0.2"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64"/>
      <c r="T561" s="3"/>
    </row>
    <row r="562" spans="7:20" s="1" customFormat="1" x14ac:dyDescent="0.2"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64"/>
      <c r="T562" s="3"/>
    </row>
    <row r="563" spans="7:20" s="1" customFormat="1" x14ac:dyDescent="0.2"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64"/>
      <c r="T563" s="3"/>
    </row>
    <row r="564" spans="7:20" s="1" customFormat="1" x14ac:dyDescent="0.2"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64"/>
      <c r="T564" s="3"/>
    </row>
    <row r="565" spans="7:20" s="1" customFormat="1" x14ac:dyDescent="0.2"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64"/>
      <c r="T565" s="3"/>
    </row>
    <row r="566" spans="7:20" s="1" customFormat="1" x14ac:dyDescent="0.2"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64"/>
      <c r="T566" s="3"/>
    </row>
    <row r="567" spans="7:20" s="1" customFormat="1" x14ac:dyDescent="0.2"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64"/>
      <c r="T567" s="3"/>
    </row>
    <row r="568" spans="7:20" s="1" customFormat="1" x14ac:dyDescent="0.2"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64"/>
      <c r="T568" s="3"/>
    </row>
    <row r="569" spans="7:20" s="1" customFormat="1" x14ac:dyDescent="0.2"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64"/>
      <c r="T569" s="3"/>
    </row>
    <row r="570" spans="7:20" s="1" customFormat="1" x14ac:dyDescent="0.2"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64"/>
      <c r="T570" s="3"/>
    </row>
    <row r="571" spans="7:20" s="1" customFormat="1" x14ac:dyDescent="0.2"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64"/>
      <c r="T571" s="3"/>
    </row>
    <row r="572" spans="7:20" s="1" customFormat="1" x14ac:dyDescent="0.2"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64"/>
      <c r="T572" s="3"/>
    </row>
    <row r="573" spans="7:20" s="1" customFormat="1" x14ac:dyDescent="0.2"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64"/>
      <c r="T573" s="3"/>
    </row>
    <row r="574" spans="7:20" s="1" customFormat="1" x14ac:dyDescent="0.2"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64"/>
      <c r="T574" s="3"/>
    </row>
    <row r="575" spans="7:20" s="1" customFormat="1" x14ac:dyDescent="0.2"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64"/>
      <c r="T575" s="3"/>
    </row>
    <row r="576" spans="7:20" s="1" customFormat="1" x14ac:dyDescent="0.2"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64"/>
      <c r="T576" s="3"/>
    </row>
    <row r="577" spans="7:20" s="1" customFormat="1" x14ac:dyDescent="0.2"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64"/>
      <c r="T577" s="3"/>
    </row>
    <row r="578" spans="7:20" s="1" customFormat="1" x14ac:dyDescent="0.2"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64"/>
      <c r="T578" s="3"/>
    </row>
    <row r="579" spans="7:20" s="1" customFormat="1" x14ac:dyDescent="0.2"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64"/>
      <c r="T579" s="3"/>
    </row>
    <row r="580" spans="7:20" s="1" customFormat="1" x14ac:dyDescent="0.2"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64"/>
      <c r="T580" s="3"/>
    </row>
    <row r="581" spans="7:20" s="1" customFormat="1" x14ac:dyDescent="0.2"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64"/>
      <c r="T581" s="3"/>
    </row>
    <row r="582" spans="7:20" s="1" customFormat="1" x14ac:dyDescent="0.2"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64"/>
      <c r="T582" s="3"/>
    </row>
    <row r="583" spans="7:20" s="1" customFormat="1" x14ac:dyDescent="0.2"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64"/>
      <c r="T583" s="3"/>
    </row>
    <row r="584" spans="7:20" s="1" customFormat="1" x14ac:dyDescent="0.2"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64"/>
      <c r="T584" s="3"/>
    </row>
    <row r="585" spans="7:20" s="1" customFormat="1" x14ac:dyDescent="0.2"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64"/>
      <c r="T585" s="3"/>
    </row>
    <row r="586" spans="7:20" s="1" customFormat="1" x14ac:dyDescent="0.2"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64"/>
      <c r="T586" s="3"/>
    </row>
    <row r="587" spans="7:20" s="1" customFormat="1" x14ac:dyDescent="0.2"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64"/>
      <c r="T587" s="3"/>
    </row>
    <row r="588" spans="7:20" s="1" customFormat="1" x14ac:dyDescent="0.2"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64"/>
      <c r="T588" s="3"/>
    </row>
    <row r="589" spans="7:20" s="1" customFormat="1" x14ac:dyDescent="0.2"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64"/>
      <c r="T589" s="3"/>
    </row>
    <row r="590" spans="7:20" s="1" customFormat="1" x14ac:dyDescent="0.2"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64"/>
      <c r="T590" s="3"/>
    </row>
    <row r="591" spans="7:20" s="1" customFormat="1" x14ac:dyDescent="0.2"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64"/>
      <c r="T591" s="3"/>
    </row>
    <row r="592" spans="7:20" s="1" customFormat="1" x14ac:dyDescent="0.2"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64"/>
      <c r="T592" s="3"/>
    </row>
    <row r="593" spans="7:20" s="1" customFormat="1" x14ac:dyDescent="0.2"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64"/>
      <c r="T593" s="3"/>
    </row>
    <row r="594" spans="7:20" s="1" customFormat="1" x14ac:dyDescent="0.2"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64"/>
      <c r="T594" s="3"/>
    </row>
    <row r="595" spans="7:20" s="1" customFormat="1" x14ac:dyDescent="0.2"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64"/>
      <c r="T595" s="3"/>
    </row>
    <row r="596" spans="7:20" s="1" customFormat="1" x14ac:dyDescent="0.2"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64"/>
      <c r="T596" s="3"/>
    </row>
    <row r="597" spans="7:20" s="1" customFormat="1" x14ac:dyDescent="0.2"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64"/>
      <c r="T597" s="3"/>
    </row>
    <row r="598" spans="7:20" s="1" customFormat="1" x14ac:dyDescent="0.2"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64"/>
      <c r="T598" s="3"/>
    </row>
    <row r="599" spans="7:20" s="1" customFormat="1" x14ac:dyDescent="0.2"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64"/>
      <c r="T599" s="3"/>
    </row>
    <row r="600" spans="7:20" s="1" customFormat="1" x14ac:dyDescent="0.2"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64"/>
      <c r="T600" s="3"/>
    </row>
    <row r="601" spans="7:20" s="1" customFormat="1" x14ac:dyDescent="0.2"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64"/>
      <c r="T601" s="3"/>
    </row>
    <row r="602" spans="7:20" s="1" customFormat="1" x14ac:dyDescent="0.2"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64"/>
      <c r="T602" s="3"/>
    </row>
    <row r="603" spans="7:20" s="1" customFormat="1" x14ac:dyDescent="0.2"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64"/>
      <c r="T603" s="3"/>
    </row>
    <row r="604" spans="7:20" s="1" customFormat="1" x14ac:dyDescent="0.2"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64"/>
      <c r="T604" s="3"/>
    </row>
    <row r="605" spans="7:20" s="1" customFormat="1" x14ac:dyDescent="0.2"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64"/>
      <c r="T605" s="3"/>
    </row>
    <row r="606" spans="7:20" s="1" customFormat="1" x14ac:dyDescent="0.2"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64"/>
      <c r="T606" s="3"/>
    </row>
    <row r="607" spans="7:20" s="1" customFormat="1" x14ac:dyDescent="0.2"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64"/>
      <c r="T607" s="3"/>
    </row>
    <row r="608" spans="7:20" s="1" customFormat="1" x14ac:dyDescent="0.2"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64"/>
      <c r="T608" s="3"/>
    </row>
    <row r="609" spans="7:20" s="1" customFormat="1" x14ac:dyDescent="0.2"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64"/>
      <c r="T609" s="3"/>
    </row>
    <row r="610" spans="7:20" s="1" customFormat="1" x14ac:dyDescent="0.2"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64"/>
      <c r="T610" s="3"/>
    </row>
    <row r="611" spans="7:20" s="1" customFormat="1" x14ac:dyDescent="0.2"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64"/>
      <c r="T611" s="3"/>
    </row>
    <row r="612" spans="7:20" s="1" customFormat="1" x14ac:dyDescent="0.2"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64"/>
      <c r="T612" s="3"/>
    </row>
    <row r="613" spans="7:20" s="1" customFormat="1" x14ac:dyDescent="0.2"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64"/>
      <c r="T613" s="3"/>
    </row>
    <row r="614" spans="7:20" s="1" customFormat="1" x14ac:dyDescent="0.2"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64"/>
      <c r="T614" s="3"/>
    </row>
    <row r="615" spans="7:20" s="1" customFormat="1" x14ac:dyDescent="0.2"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64"/>
      <c r="T615" s="3"/>
    </row>
    <row r="616" spans="7:20" s="1" customFormat="1" x14ac:dyDescent="0.2"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64"/>
      <c r="T616" s="3"/>
    </row>
    <row r="617" spans="7:20" s="1" customFormat="1" x14ac:dyDescent="0.2"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64"/>
      <c r="T617" s="3"/>
    </row>
    <row r="618" spans="7:20" s="1" customFormat="1" x14ac:dyDescent="0.2"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64"/>
      <c r="T618" s="3"/>
    </row>
    <row r="619" spans="7:20" s="1" customFormat="1" x14ac:dyDescent="0.2"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64"/>
      <c r="T619" s="3"/>
    </row>
    <row r="620" spans="7:20" s="1" customFormat="1" x14ac:dyDescent="0.2"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64"/>
      <c r="T620" s="3"/>
    </row>
    <row r="621" spans="7:20" s="1" customFormat="1" x14ac:dyDescent="0.2"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64"/>
      <c r="T621" s="3"/>
    </row>
    <row r="622" spans="7:20" s="1" customFormat="1" x14ac:dyDescent="0.2"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64"/>
      <c r="T622" s="3"/>
    </row>
    <row r="623" spans="7:20" s="1" customFormat="1" x14ac:dyDescent="0.2"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64"/>
      <c r="T623" s="3"/>
    </row>
    <row r="624" spans="7:20" s="1" customFormat="1" x14ac:dyDescent="0.2"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64"/>
      <c r="T624" s="3"/>
    </row>
    <row r="625" spans="7:20" s="1" customFormat="1" x14ac:dyDescent="0.2"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64"/>
      <c r="T625" s="3"/>
    </row>
    <row r="626" spans="7:20" s="1" customFormat="1" x14ac:dyDescent="0.2"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64"/>
      <c r="T626" s="3"/>
    </row>
    <row r="627" spans="7:20" s="1" customFormat="1" x14ac:dyDescent="0.2"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64"/>
      <c r="T627" s="3"/>
    </row>
    <row r="628" spans="7:20" s="1" customFormat="1" x14ac:dyDescent="0.2"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64"/>
      <c r="T628" s="3"/>
    </row>
    <row r="629" spans="7:20" s="1" customFormat="1" x14ac:dyDescent="0.2"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64"/>
      <c r="T629" s="3"/>
    </row>
    <row r="630" spans="7:20" s="1" customFormat="1" x14ac:dyDescent="0.2"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64"/>
      <c r="T630" s="3"/>
    </row>
    <row r="631" spans="7:20" s="1" customFormat="1" x14ac:dyDescent="0.2"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64"/>
      <c r="T631" s="3"/>
    </row>
    <row r="632" spans="7:20" s="1" customFormat="1" x14ac:dyDescent="0.2"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64"/>
      <c r="T632" s="3"/>
    </row>
    <row r="633" spans="7:20" s="1" customFormat="1" x14ac:dyDescent="0.2"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64"/>
      <c r="T633" s="3"/>
    </row>
    <row r="634" spans="7:20" s="1" customFormat="1" x14ac:dyDescent="0.2"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64"/>
      <c r="T634" s="3"/>
    </row>
    <row r="635" spans="7:20" s="1" customFormat="1" x14ac:dyDescent="0.2"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64"/>
      <c r="T635" s="3"/>
    </row>
    <row r="636" spans="7:20" s="1" customFormat="1" x14ac:dyDescent="0.2"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64"/>
      <c r="T636" s="3"/>
    </row>
    <row r="637" spans="7:20" s="1" customFormat="1" x14ac:dyDescent="0.2"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64"/>
      <c r="T637" s="3"/>
    </row>
    <row r="638" spans="7:20" s="1" customFormat="1" x14ac:dyDescent="0.2"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64"/>
      <c r="T638" s="3"/>
    </row>
    <row r="639" spans="7:20" s="1" customFormat="1" x14ac:dyDescent="0.2"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64"/>
      <c r="T639" s="3"/>
    </row>
    <row r="640" spans="7:20" s="1" customFormat="1" x14ac:dyDescent="0.2"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64"/>
      <c r="T640" s="3"/>
    </row>
    <row r="641" spans="7:20" s="1" customFormat="1" x14ac:dyDescent="0.2"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64"/>
      <c r="T641" s="3"/>
    </row>
    <row r="642" spans="7:20" s="1" customFormat="1" x14ac:dyDescent="0.2"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64"/>
      <c r="T642" s="3"/>
    </row>
    <row r="643" spans="7:20" s="1" customFormat="1" x14ac:dyDescent="0.2"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64"/>
      <c r="T643" s="3"/>
    </row>
    <row r="644" spans="7:20" s="1" customFormat="1" x14ac:dyDescent="0.2"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64"/>
      <c r="T644" s="3"/>
    </row>
    <row r="645" spans="7:20" s="1" customFormat="1" x14ac:dyDescent="0.2"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64"/>
      <c r="T645" s="3"/>
    </row>
    <row r="646" spans="7:20" s="1" customFormat="1" x14ac:dyDescent="0.2"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64"/>
      <c r="T646" s="3"/>
    </row>
    <row r="647" spans="7:20" s="1" customFormat="1" x14ac:dyDescent="0.2"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64"/>
      <c r="T647" s="3"/>
    </row>
    <row r="648" spans="7:20" s="1" customFormat="1" x14ac:dyDescent="0.2"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64"/>
      <c r="T648" s="3"/>
    </row>
    <row r="649" spans="7:20" s="1" customFormat="1" x14ac:dyDescent="0.2"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64"/>
      <c r="T649" s="3"/>
    </row>
    <row r="650" spans="7:20" s="1" customFormat="1" x14ac:dyDescent="0.2"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64"/>
      <c r="T650" s="3"/>
    </row>
    <row r="651" spans="7:20" s="1" customFormat="1" x14ac:dyDescent="0.2"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64"/>
      <c r="T651" s="3"/>
    </row>
    <row r="652" spans="7:20" s="1" customFormat="1" x14ac:dyDescent="0.2"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64"/>
      <c r="T652" s="3"/>
    </row>
    <row r="653" spans="7:20" s="1" customFormat="1" x14ac:dyDescent="0.2"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64"/>
      <c r="T653" s="3"/>
    </row>
    <row r="654" spans="7:20" s="1" customFormat="1" x14ac:dyDescent="0.2"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64"/>
      <c r="T654" s="3"/>
    </row>
    <row r="655" spans="7:20" s="1" customFormat="1" x14ac:dyDescent="0.2"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64"/>
      <c r="T655" s="3"/>
    </row>
    <row r="656" spans="7:20" s="1" customFormat="1" x14ac:dyDescent="0.2"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64"/>
      <c r="T656" s="3"/>
    </row>
    <row r="657" spans="7:20" s="1" customFormat="1" x14ac:dyDescent="0.2"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64"/>
      <c r="T657" s="3"/>
    </row>
    <row r="658" spans="7:20" s="1" customFormat="1" x14ac:dyDescent="0.2"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64"/>
      <c r="T658" s="3"/>
    </row>
    <row r="659" spans="7:20" s="1" customFormat="1" x14ac:dyDescent="0.2"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64"/>
      <c r="T659" s="3"/>
    </row>
    <row r="660" spans="7:20" s="1" customFormat="1" x14ac:dyDescent="0.2"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64"/>
      <c r="T660" s="3"/>
    </row>
    <row r="661" spans="7:20" s="1" customFormat="1" x14ac:dyDescent="0.2"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64"/>
      <c r="T661" s="3"/>
    </row>
    <row r="662" spans="7:20" s="1" customFormat="1" x14ac:dyDescent="0.2"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64"/>
      <c r="T662" s="3"/>
    </row>
    <row r="663" spans="7:20" s="1" customFormat="1" x14ac:dyDescent="0.2"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64"/>
      <c r="T663" s="3"/>
    </row>
    <row r="664" spans="7:20" s="1" customFormat="1" x14ac:dyDescent="0.2"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64"/>
      <c r="T664" s="3"/>
    </row>
    <row r="665" spans="7:20" s="1" customFormat="1" x14ac:dyDescent="0.2"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64"/>
      <c r="T665" s="3"/>
    </row>
    <row r="666" spans="7:20" s="1" customFormat="1" x14ac:dyDescent="0.2"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64"/>
      <c r="T666" s="3"/>
    </row>
    <row r="667" spans="7:20" s="1" customFormat="1" x14ac:dyDescent="0.2"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64"/>
      <c r="T667" s="3"/>
    </row>
    <row r="668" spans="7:20" s="1" customFormat="1" x14ac:dyDescent="0.2"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64"/>
      <c r="T668" s="3"/>
    </row>
    <row r="669" spans="7:20" s="1" customFormat="1" x14ac:dyDescent="0.2"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64"/>
      <c r="T669" s="3"/>
    </row>
    <row r="670" spans="7:20" s="1" customFormat="1" x14ac:dyDescent="0.2"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64"/>
      <c r="T670" s="3"/>
    </row>
    <row r="671" spans="7:20" s="1" customFormat="1" x14ac:dyDescent="0.2"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64"/>
      <c r="T671" s="3"/>
    </row>
    <row r="672" spans="7:20" s="1" customFormat="1" x14ac:dyDescent="0.2"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64"/>
      <c r="T672" s="3"/>
    </row>
    <row r="673" spans="7:20" s="1" customFormat="1" x14ac:dyDescent="0.2"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64"/>
      <c r="T673" s="3"/>
    </row>
    <row r="674" spans="7:20" s="1" customFormat="1" x14ac:dyDescent="0.2"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64"/>
      <c r="T674" s="3"/>
    </row>
    <row r="675" spans="7:20" s="1" customFormat="1" x14ac:dyDescent="0.2"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64"/>
      <c r="T675" s="3"/>
    </row>
    <row r="676" spans="7:20" s="1" customFormat="1" x14ac:dyDescent="0.2"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64"/>
      <c r="T676" s="3"/>
    </row>
    <row r="677" spans="7:20" s="1" customFormat="1" x14ac:dyDescent="0.2"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64"/>
      <c r="T677" s="3"/>
    </row>
    <row r="678" spans="7:20" s="1" customFormat="1" x14ac:dyDescent="0.2"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64"/>
      <c r="T678" s="3"/>
    </row>
    <row r="679" spans="7:20" s="1" customFormat="1" x14ac:dyDescent="0.2"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64"/>
      <c r="T679" s="3"/>
    </row>
    <row r="680" spans="7:20" s="1" customFormat="1" x14ac:dyDescent="0.2"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64"/>
      <c r="T680" s="3"/>
    </row>
    <row r="681" spans="7:20" s="1" customFormat="1" x14ac:dyDescent="0.2"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64"/>
      <c r="T681" s="3"/>
    </row>
    <row r="682" spans="7:20" s="1" customFormat="1" x14ac:dyDescent="0.2"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64"/>
      <c r="T682" s="3"/>
    </row>
    <row r="683" spans="7:20" s="1" customFormat="1" x14ac:dyDescent="0.2"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64"/>
      <c r="T683" s="3"/>
    </row>
    <row r="684" spans="7:20" s="1" customFormat="1" x14ac:dyDescent="0.2"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64"/>
      <c r="T684" s="3"/>
    </row>
    <row r="685" spans="7:20" s="1" customFormat="1" x14ac:dyDescent="0.2"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64"/>
      <c r="T685" s="3"/>
    </row>
    <row r="686" spans="7:20" s="1" customFormat="1" x14ac:dyDescent="0.2"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64"/>
      <c r="T686" s="3"/>
    </row>
    <row r="687" spans="7:20" s="1" customFormat="1" x14ac:dyDescent="0.2"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64"/>
      <c r="T687" s="3"/>
    </row>
    <row r="688" spans="7:20" s="1" customFormat="1" x14ac:dyDescent="0.2"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64"/>
      <c r="T688" s="3"/>
    </row>
    <row r="689" spans="7:20" s="1" customFormat="1" x14ac:dyDescent="0.2"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64"/>
      <c r="T689" s="3"/>
    </row>
    <row r="690" spans="7:20" s="1" customFormat="1" x14ac:dyDescent="0.2"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64"/>
      <c r="T690" s="3"/>
    </row>
    <row r="691" spans="7:20" s="1" customFormat="1" x14ac:dyDescent="0.2"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64"/>
      <c r="T691" s="3"/>
    </row>
    <row r="692" spans="7:20" s="1" customFormat="1" x14ac:dyDescent="0.2"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64"/>
      <c r="T692" s="3"/>
    </row>
    <row r="693" spans="7:20" s="1" customFormat="1" x14ac:dyDescent="0.2"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64"/>
      <c r="T693" s="3"/>
    </row>
    <row r="694" spans="7:20" s="1" customFormat="1" x14ac:dyDescent="0.2"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64"/>
      <c r="T694" s="3"/>
    </row>
    <row r="695" spans="7:20" s="1" customFormat="1" x14ac:dyDescent="0.2"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64"/>
      <c r="T695" s="3"/>
    </row>
    <row r="696" spans="7:20" s="1" customFormat="1" x14ac:dyDescent="0.2"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64"/>
      <c r="T696" s="3"/>
    </row>
    <row r="697" spans="7:20" s="1" customFormat="1" x14ac:dyDescent="0.2"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64"/>
      <c r="T697" s="3"/>
    </row>
    <row r="698" spans="7:20" s="1" customFormat="1" x14ac:dyDescent="0.2"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64"/>
      <c r="T698" s="3"/>
    </row>
    <row r="699" spans="7:20" s="1" customFormat="1" x14ac:dyDescent="0.2"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64"/>
      <c r="T699" s="3"/>
    </row>
    <row r="700" spans="7:20" s="1" customFormat="1" x14ac:dyDescent="0.2"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64"/>
      <c r="T700" s="3"/>
    </row>
    <row r="701" spans="7:20" s="1" customFormat="1" x14ac:dyDescent="0.2"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64"/>
      <c r="T701" s="3"/>
    </row>
    <row r="702" spans="7:20" s="1" customFormat="1" x14ac:dyDescent="0.2"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64"/>
      <c r="T702" s="3"/>
    </row>
    <row r="703" spans="7:20" s="1" customFormat="1" x14ac:dyDescent="0.2"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64"/>
      <c r="T703" s="3"/>
    </row>
    <row r="704" spans="7:20" s="1" customFormat="1" x14ac:dyDescent="0.2"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64"/>
      <c r="T704" s="3"/>
    </row>
    <row r="705" spans="7:20" s="1" customFormat="1" x14ac:dyDescent="0.2"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64"/>
      <c r="T705" s="3"/>
    </row>
    <row r="706" spans="7:20" s="1" customFormat="1" x14ac:dyDescent="0.2"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64"/>
      <c r="T706" s="3"/>
    </row>
    <row r="707" spans="7:20" s="1" customFormat="1" x14ac:dyDescent="0.2"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64"/>
      <c r="T707" s="3"/>
    </row>
    <row r="708" spans="7:20" s="1" customFormat="1" x14ac:dyDescent="0.2"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64"/>
      <c r="T708" s="3"/>
    </row>
    <row r="709" spans="7:20" s="1" customFormat="1" x14ac:dyDescent="0.2"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64"/>
      <c r="T709" s="3"/>
    </row>
    <row r="710" spans="7:20" s="1" customFormat="1" x14ac:dyDescent="0.2"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64"/>
      <c r="T710" s="3"/>
    </row>
    <row r="711" spans="7:20" s="1" customFormat="1" x14ac:dyDescent="0.2"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64"/>
      <c r="T711" s="3"/>
    </row>
    <row r="712" spans="7:20" s="1" customFormat="1" x14ac:dyDescent="0.2"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64"/>
      <c r="T712" s="3"/>
    </row>
    <row r="713" spans="7:20" s="1" customFormat="1" x14ac:dyDescent="0.2"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64"/>
      <c r="T713" s="3"/>
    </row>
    <row r="714" spans="7:20" s="1" customFormat="1" x14ac:dyDescent="0.2"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64"/>
      <c r="T714" s="3"/>
    </row>
    <row r="715" spans="7:20" s="1" customFormat="1" x14ac:dyDescent="0.2"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64"/>
      <c r="T715" s="3"/>
    </row>
    <row r="716" spans="7:20" s="1" customFormat="1" x14ac:dyDescent="0.2"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64"/>
      <c r="T716" s="3"/>
    </row>
    <row r="717" spans="7:20" s="1" customFormat="1" x14ac:dyDescent="0.2"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64"/>
      <c r="T717" s="3"/>
    </row>
    <row r="718" spans="7:20" s="1" customFormat="1" x14ac:dyDescent="0.2"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64"/>
      <c r="T718" s="3"/>
    </row>
    <row r="719" spans="7:20" s="1" customFormat="1" x14ac:dyDescent="0.2"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64"/>
      <c r="T719" s="3"/>
    </row>
    <row r="720" spans="7:20" s="1" customFormat="1" x14ac:dyDescent="0.2"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64"/>
      <c r="T720" s="3"/>
    </row>
    <row r="721" spans="7:20" s="1" customFormat="1" x14ac:dyDescent="0.2"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64"/>
      <c r="T721" s="3"/>
    </row>
    <row r="722" spans="7:20" s="1" customFormat="1" x14ac:dyDescent="0.2"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64"/>
      <c r="T722" s="3"/>
    </row>
    <row r="723" spans="7:20" s="1" customFormat="1" x14ac:dyDescent="0.2"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64"/>
      <c r="T723" s="3"/>
    </row>
    <row r="724" spans="7:20" s="1" customFormat="1" x14ac:dyDescent="0.2"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64"/>
      <c r="T724" s="3"/>
    </row>
    <row r="725" spans="7:20" s="1" customFormat="1" x14ac:dyDescent="0.2"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64"/>
      <c r="T725" s="3"/>
    </row>
    <row r="726" spans="7:20" s="1" customFormat="1" x14ac:dyDescent="0.2"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64"/>
      <c r="T726" s="3"/>
    </row>
    <row r="727" spans="7:20" s="1" customFormat="1" x14ac:dyDescent="0.2"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64"/>
      <c r="T727" s="3"/>
    </row>
    <row r="728" spans="7:20" s="1" customFormat="1" x14ac:dyDescent="0.2"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64"/>
      <c r="T728" s="3"/>
    </row>
    <row r="729" spans="7:20" s="1" customFormat="1" x14ac:dyDescent="0.2"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64"/>
      <c r="T729" s="3"/>
    </row>
    <row r="730" spans="7:20" s="1" customFormat="1" x14ac:dyDescent="0.2"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64"/>
      <c r="T730" s="3"/>
    </row>
    <row r="731" spans="7:20" s="1" customFormat="1" x14ac:dyDescent="0.2"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64"/>
      <c r="T731" s="3"/>
    </row>
    <row r="732" spans="7:20" s="1" customFormat="1" x14ac:dyDescent="0.2"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64"/>
      <c r="T732" s="3"/>
    </row>
    <row r="733" spans="7:20" s="1" customFormat="1" x14ac:dyDescent="0.2"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64"/>
      <c r="T733" s="3"/>
    </row>
    <row r="734" spans="7:20" s="1" customFormat="1" x14ac:dyDescent="0.2"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64"/>
      <c r="T734" s="3"/>
    </row>
    <row r="735" spans="7:20" s="1" customFormat="1" x14ac:dyDescent="0.2"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64"/>
      <c r="T735" s="3"/>
    </row>
    <row r="736" spans="7:20" s="1" customFormat="1" x14ac:dyDescent="0.2"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64"/>
      <c r="T736" s="3"/>
    </row>
    <row r="737" spans="7:20" s="1" customFormat="1" x14ac:dyDescent="0.2"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64"/>
      <c r="T737" s="3"/>
    </row>
    <row r="738" spans="7:20" s="1" customFormat="1" x14ac:dyDescent="0.2"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64"/>
      <c r="T738" s="3"/>
    </row>
    <row r="739" spans="7:20" s="1" customFormat="1" x14ac:dyDescent="0.2"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64"/>
      <c r="T739" s="3"/>
    </row>
    <row r="740" spans="7:20" s="1" customFormat="1" x14ac:dyDescent="0.2"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64"/>
      <c r="T740" s="3"/>
    </row>
    <row r="741" spans="7:20" s="1" customFormat="1" x14ac:dyDescent="0.2"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64"/>
      <c r="T741" s="3"/>
    </row>
    <row r="742" spans="7:20" s="1" customFormat="1" x14ac:dyDescent="0.2"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64"/>
      <c r="T742" s="3"/>
    </row>
    <row r="743" spans="7:20" s="1" customFormat="1" x14ac:dyDescent="0.2"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64"/>
      <c r="T743" s="3"/>
    </row>
    <row r="744" spans="7:20" s="1" customFormat="1" x14ac:dyDescent="0.2"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64"/>
      <c r="T744" s="3"/>
    </row>
    <row r="745" spans="7:20" s="1" customFormat="1" x14ac:dyDescent="0.2"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64"/>
      <c r="T745" s="3"/>
    </row>
    <row r="746" spans="7:20" s="1" customFormat="1" x14ac:dyDescent="0.2"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64"/>
      <c r="T746" s="3"/>
    </row>
    <row r="747" spans="7:20" s="1" customFormat="1" x14ac:dyDescent="0.2"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64"/>
      <c r="T747" s="3"/>
    </row>
    <row r="748" spans="7:20" s="1" customFormat="1" x14ac:dyDescent="0.2"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64"/>
      <c r="T748" s="3"/>
    </row>
    <row r="749" spans="7:20" s="1" customFormat="1" x14ac:dyDescent="0.2"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64"/>
      <c r="T749" s="3"/>
    </row>
    <row r="750" spans="7:20" s="1" customFormat="1" x14ac:dyDescent="0.2"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64"/>
      <c r="T750" s="3"/>
    </row>
    <row r="751" spans="7:20" s="1" customFormat="1" x14ac:dyDescent="0.2"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64"/>
      <c r="T751" s="3"/>
    </row>
    <row r="752" spans="7:20" s="1" customFormat="1" x14ac:dyDescent="0.2"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64"/>
      <c r="T752" s="3"/>
    </row>
    <row r="753" spans="7:20" s="1" customFormat="1" x14ac:dyDescent="0.2"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64"/>
      <c r="T753" s="3"/>
    </row>
    <row r="754" spans="7:20" s="1" customFormat="1" x14ac:dyDescent="0.2"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64"/>
      <c r="T754" s="3"/>
    </row>
    <row r="755" spans="7:20" s="1" customFormat="1" x14ac:dyDescent="0.2"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64"/>
      <c r="T755" s="3"/>
    </row>
    <row r="756" spans="7:20" s="1" customFormat="1" x14ac:dyDescent="0.2"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64"/>
      <c r="T756" s="3"/>
    </row>
    <row r="757" spans="7:20" s="1" customFormat="1" x14ac:dyDescent="0.2"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64"/>
      <c r="T757" s="3"/>
    </row>
    <row r="758" spans="7:20" s="1" customFormat="1" x14ac:dyDescent="0.2"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64"/>
      <c r="T758" s="3"/>
    </row>
    <row r="759" spans="7:20" s="1" customFormat="1" x14ac:dyDescent="0.2"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64"/>
      <c r="T759" s="3"/>
    </row>
    <row r="760" spans="7:20" s="1" customFormat="1" x14ac:dyDescent="0.2"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64"/>
      <c r="T760" s="3"/>
    </row>
    <row r="761" spans="7:20" s="1" customFormat="1" x14ac:dyDescent="0.2"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64"/>
      <c r="T761" s="3"/>
    </row>
    <row r="762" spans="7:20" s="1" customFormat="1" x14ac:dyDescent="0.2"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64"/>
      <c r="T762" s="3"/>
    </row>
    <row r="763" spans="7:20" s="1" customFormat="1" x14ac:dyDescent="0.2"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64"/>
      <c r="T763" s="3"/>
    </row>
    <row r="764" spans="7:20" s="1" customFormat="1" x14ac:dyDescent="0.2"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64"/>
      <c r="T764" s="3"/>
    </row>
    <row r="765" spans="7:20" s="1" customFormat="1" x14ac:dyDescent="0.2"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64"/>
      <c r="T765" s="3"/>
    </row>
    <row r="766" spans="7:20" s="1" customFormat="1" x14ac:dyDescent="0.2"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64"/>
      <c r="T766" s="3"/>
    </row>
    <row r="767" spans="7:20" s="1" customFormat="1" x14ac:dyDescent="0.2"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64"/>
      <c r="T767" s="3"/>
    </row>
    <row r="768" spans="7:20" s="1" customFormat="1" x14ac:dyDescent="0.2"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64"/>
      <c r="T768" s="3"/>
    </row>
    <row r="769" spans="7:20" s="1" customFormat="1" x14ac:dyDescent="0.2"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64"/>
      <c r="T769" s="3"/>
    </row>
    <row r="770" spans="7:20" s="1" customFormat="1" x14ac:dyDescent="0.2"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64"/>
      <c r="T770" s="3"/>
    </row>
    <row r="771" spans="7:20" s="1" customFormat="1" x14ac:dyDescent="0.2"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64"/>
      <c r="T771" s="3"/>
    </row>
    <row r="772" spans="7:20" s="1" customFormat="1" x14ac:dyDescent="0.2"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64"/>
      <c r="T772" s="3"/>
    </row>
    <row r="773" spans="7:20" s="1" customFormat="1" x14ac:dyDescent="0.2"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64"/>
      <c r="T773" s="3"/>
    </row>
    <row r="774" spans="7:20" s="1" customFormat="1" x14ac:dyDescent="0.2"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64"/>
      <c r="T774" s="3"/>
    </row>
    <row r="775" spans="7:20" s="1" customFormat="1" x14ac:dyDescent="0.2"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64"/>
      <c r="T775" s="3"/>
    </row>
    <row r="776" spans="7:20" s="1" customFormat="1" x14ac:dyDescent="0.2"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64"/>
      <c r="T776" s="3"/>
    </row>
    <row r="777" spans="7:20" s="1" customFormat="1" x14ac:dyDescent="0.2"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64"/>
      <c r="T777" s="3"/>
    </row>
    <row r="778" spans="7:20" s="1" customFormat="1" x14ac:dyDescent="0.2"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64"/>
      <c r="T778" s="3"/>
    </row>
    <row r="779" spans="7:20" s="1" customFormat="1" x14ac:dyDescent="0.2"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64"/>
      <c r="T779" s="3"/>
    </row>
    <row r="780" spans="7:20" s="1" customFormat="1" x14ac:dyDescent="0.2"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64"/>
      <c r="T780" s="3"/>
    </row>
    <row r="781" spans="7:20" s="1" customFormat="1" x14ac:dyDescent="0.2"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64"/>
      <c r="T781" s="3"/>
    </row>
    <row r="782" spans="7:20" s="1" customFormat="1" x14ac:dyDescent="0.2"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64"/>
      <c r="T782" s="3"/>
    </row>
    <row r="783" spans="7:20" s="1" customFormat="1" x14ac:dyDescent="0.2"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64"/>
      <c r="T783" s="3"/>
    </row>
    <row r="784" spans="7:20" s="1" customFormat="1" x14ac:dyDescent="0.2"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64"/>
      <c r="T784" s="3"/>
    </row>
    <row r="785" spans="7:20" s="1" customFormat="1" x14ac:dyDescent="0.2"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64"/>
      <c r="T785" s="3"/>
    </row>
    <row r="786" spans="7:20" s="1" customFormat="1" x14ac:dyDescent="0.2"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64"/>
      <c r="T786" s="3"/>
    </row>
    <row r="787" spans="7:20" s="1" customFormat="1" x14ac:dyDescent="0.2"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64"/>
      <c r="T787" s="3"/>
    </row>
    <row r="788" spans="7:20" s="1" customFormat="1" x14ac:dyDescent="0.2"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64"/>
      <c r="T788" s="3"/>
    </row>
    <row r="789" spans="7:20" s="1" customFormat="1" x14ac:dyDescent="0.2"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64"/>
      <c r="T789" s="3"/>
    </row>
    <row r="790" spans="7:20" s="1" customFormat="1" x14ac:dyDescent="0.2"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64"/>
      <c r="T790" s="3"/>
    </row>
    <row r="791" spans="7:20" s="1" customFormat="1" x14ac:dyDescent="0.2"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64"/>
      <c r="T791" s="3"/>
    </row>
    <row r="792" spans="7:20" s="1" customFormat="1" x14ac:dyDescent="0.2"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64"/>
      <c r="T792" s="3"/>
    </row>
    <row r="793" spans="7:20" s="1" customFormat="1" x14ac:dyDescent="0.2"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64"/>
      <c r="T793" s="3"/>
    </row>
    <row r="794" spans="7:20" s="1" customFormat="1" x14ac:dyDescent="0.2"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64"/>
      <c r="T794" s="3"/>
    </row>
    <row r="795" spans="7:20" s="1" customFormat="1" x14ac:dyDescent="0.2"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64"/>
      <c r="T795" s="3"/>
    </row>
    <row r="796" spans="7:20" s="1" customFormat="1" x14ac:dyDescent="0.2"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64"/>
      <c r="T796" s="3"/>
    </row>
    <row r="797" spans="7:20" s="1" customFormat="1" x14ac:dyDescent="0.2"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64"/>
      <c r="T797" s="3"/>
    </row>
    <row r="798" spans="7:20" s="1" customFormat="1" x14ac:dyDescent="0.2"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64"/>
      <c r="T798" s="3"/>
    </row>
    <row r="799" spans="7:20" s="1" customFormat="1" x14ac:dyDescent="0.2"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64"/>
      <c r="T799" s="3"/>
    </row>
    <row r="800" spans="7:20" s="1" customFormat="1" x14ac:dyDescent="0.2"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64"/>
      <c r="T800" s="3"/>
    </row>
    <row r="801" spans="7:20" s="1" customFormat="1" x14ac:dyDescent="0.2"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64"/>
      <c r="T801" s="3"/>
    </row>
    <row r="802" spans="7:20" s="1" customFormat="1" x14ac:dyDescent="0.2"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64"/>
      <c r="T802" s="3"/>
    </row>
    <row r="803" spans="7:20" s="1" customFormat="1" x14ac:dyDescent="0.2"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64"/>
      <c r="T803" s="3"/>
    </row>
    <row r="804" spans="7:20" s="1" customFormat="1" x14ac:dyDescent="0.2"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64"/>
      <c r="T804" s="3"/>
    </row>
    <row r="805" spans="7:20" s="1" customFormat="1" x14ac:dyDescent="0.2"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64"/>
      <c r="T805" s="3"/>
    </row>
    <row r="806" spans="7:20" s="1" customFormat="1" x14ac:dyDescent="0.2"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64"/>
      <c r="T806" s="3"/>
    </row>
    <row r="807" spans="7:20" s="1" customFormat="1" x14ac:dyDescent="0.2"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64"/>
      <c r="T807" s="3"/>
    </row>
    <row r="808" spans="7:20" s="1" customFormat="1" x14ac:dyDescent="0.2"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64"/>
      <c r="T808" s="3"/>
    </row>
    <row r="809" spans="7:20" s="1" customFormat="1" x14ac:dyDescent="0.2"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64"/>
      <c r="T809" s="3"/>
    </row>
    <row r="810" spans="7:20" s="1" customFormat="1" x14ac:dyDescent="0.2"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64"/>
      <c r="T810" s="3"/>
    </row>
    <row r="811" spans="7:20" s="1" customFormat="1" x14ac:dyDescent="0.2"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64"/>
      <c r="T811" s="3"/>
    </row>
    <row r="812" spans="7:20" s="1" customFormat="1" x14ac:dyDescent="0.2"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64"/>
      <c r="T812" s="3"/>
    </row>
    <row r="813" spans="7:20" s="1" customFormat="1" x14ac:dyDescent="0.2"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64"/>
      <c r="T813" s="3"/>
    </row>
    <row r="814" spans="7:20" s="1" customFormat="1" x14ac:dyDescent="0.2"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64"/>
      <c r="T814" s="3"/>
    </row>
    <row r="815" spans="7:20" s="1" customFormat="1" x14ac:dyDescent="0.2"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64"/>
      <c r="T815" s="3"/>
    </row>
    <row r="816" spans="7:20" s="1" customFormat="1" x14ac:dyDescent="0.2"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64"/>
      <c r="T816" s="3"/>
    </row>
    <row r="817" spans="7:20" s="1" customFormat="1" x14ac:dyDescent="0.2"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64"/>
      <c r="T817" s="3"/>
    </row>
    <row r="818" spans="7:20" s="1" customFormat="1" x14ac:dyDescent="0.2"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64"/>
      <c r="T818" s="3"/>
    </row>
    <row r="819" spans="7:20" s="1" customFormat="1" x14ac:dyDescent="0.2"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64"/>
      <c r="T819" s="3"/>
    </row>
    <row r="820" spans="7:20" s="1" customFormat="1" x14ac:dyDescent="0.2"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64"/>
      <c r="T820" s="3"/>
    </row>
    <row r="821" spans="7:20" s="1" customFormat="1" x14ac:dyDescent="0.2"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64"/>
      <c r="T821" s="3"/>
    </row>
    <row r="822" spans="7:20" s="1" customFormat="1" x14ac:dyDescent="0.2"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64"/>
      <c r="T822" s="3"/>
    </row>
    <row r="823" spans="7:20" s="1" customFormat="1" x14ac:dyDescent="0.2"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64"/>
      <c r="T823" s="3"/>
    </row>
    <row r="824" spans="7:20" s="1" customFormat="1" x14ac:dyDescent="0.2"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64"/>
      <c r="T824" s="3"/>
    </row>
    <row r="825" spans="7:20" s="1" customFormat="1" x14ac:dyDescent="0.2"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64"/>
      <c r="T825" s="3"/>
    </row>
    <row r="826" spans="7:20" s="1" customFormat="1" x14ac:dyDescent="0.2"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64"/>
      <c r="T826" s="3"/>
    </row>
    <row r="827" spans="7:20" s="1" customFormat="1" x14ac:dyDescent="0.2"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64"/>
      <c r="T827" s="3"/>
    </row>
    <row r="828" spans="7:20" s="1" customFormat="1" x14ac:dyDescent="0.2"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64"/>
      <c r="T828" s="3"/>
    </row>
    <row r="829" spans="7:20" s="1" customFormat="1" x14ac:dyDescent="0.2"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64"/>
      <c r="T829" s="3"/>
    </row>
    <row r="830" spans="7:20" s="1" customFormat="1" x14ac:dyDescent="0.2"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64"/>
      <c r="T830" s="3"/>
    </row>
    <row r="831" spans="7:20" s="1" customFormat="1" x14ac:dyDescent="0.2"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64"/>
      <c r="T831" s="3"/>
    </row>
    <row r="832" spans="7:20" s="1" customFormat="1" x14ac:dyDescent="0.2"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64"/>
      <c r="T832" s="3"/>
    </row>
    <row r="833" spans="7:20" s="1" customFormat="1" x14ac:dyDescent="0.2"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64"/>
      <c r="T833" s="3"/>
    </row>
    <row r="834" spans="7:20" s="1" customFormat="1" x14ac:dyDescent="0.2"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64"/>
      <c r="T834" s="3"/>
    </row>
    <row r="835" spans="7:20" s="1" customFormat="1" x14ac:dyDescent="0.2"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64"/>
      <c r="T835" s="3"/>
    </row>
    <row r="836" spans="7:20" s="1" customFormat="1" x14ac:dyDescent="0.2"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64"/>
      <c r="T836" s="3"/>
    </row>
    <row r="837" spans="7:20" s="1" customFormat="1" x14ac:dyDescent="0.2"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64"/>
      <c r="T837" s="3"/>
    </row>
    <row r="838" spans="7:20" s="1" customFormat="1" x14ac:dyDescent="0.2"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64"/>
      <c r="T838" s="3"/>
    </row>
    <row r="839" spans="7:20" s="1" customFormat="1" x14ac:dyDescent="0.2"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64"/>
      <c r="T839" s="3"/>
    </row>
    <row r="840" spans="7:20" s="1" customFormat="1" x14ac:dyDescent="0.2"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64"/>
      <c r="T840" s="3"/>
    </row>
    <row r="841" spans="7:20" s="1" customFormat="1" x14ac:dyDescent="0.2"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64"/>
      <c r="T841" s="3"/>
    </row>
    <row r="842" spans="7:20" s="1" customFormat="1" x14ac:dyDescent="0.2"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64"/>
      <c r="T842" s="3"/>
    </row>
    <row r="843" spans="7:20" s="1" customFormat="1" x14ac:dyDescent="0.2"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64"/>
      <c r="T843" s="3"/>
    </row>
    <row r="844" spans="7:20" s="1" customFormat="1" x14ac:dyDescent="0.2"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64"/>
      <c r="T844" s="3"/>
    </row>
    <row r="845" spans="7:20" s="1" customFormat="1" x14ac:dyDescent="0.2"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64"/>
      <c r="T845" s="3"/>
    </row>
    <row r="846" spans="7:20" s="1" customFormat="1" x14ac:dyDescent="0.2"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64"/>
      <c r="T846" s="3"/>
    </row>
    <row r="847" spans="7:20" s="1" customFormat="1" x14ac:dyDescent="0.2"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64"/>
      <c r="T847" s="3"/>
    </row>
    <row r="848" spans="7:20" s="1" customFormat="1" x14ac:dyDescent="0.2"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64"/>
      <c r="T848" s="3"/>
    </row>
    <row r="849" spans="7:20" s="1" customFormat="1" x14ac:dyDescent="0.2"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64"/>
      <c r="T849" s="3"/>
    </row>
    <row r="850" spans="7:20" s="1" customFormat="1" x14ac:dyDescent="0.2"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64"/>
      <c r="T850" s="3"/>
    </row>
    <row r="851" spans="7:20" s="1" customFormat="1" x14ac:dyDescent="0.2"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64"/>
      <c r="T851" s="3"/>
    </row>
    <row r="852" spans="7:20" s="1" customFormat="1" x14ac:dyDescent="0.2"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64"/>
      <c r="T852" s="3"/>
    </row>
    <row r="853" spans="7:20" s="1" customFormat="1" x14ac:dyDescent="0.2"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64"/>
      <c r="T853" s="3"/>
    </row>
    <row r="854" spans="7:20" s="1" customFormat="1" x14ac:dyDescent="0.2"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64"/>
      <c r="T854" s="3"/>
    </row>
    <row r="855" spans="7:20" s="1" customFormat="1" x14ac:dyDescent="0.2"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64"/>
      <c r="T855" s="3"/>
    </row>
    <row r="856" spans="7:20" s="1" customFormat="1" x14ac:dyDescent="0.2"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64"/>
      <c r="T856" s="3"/>
    </row>
    <row r="857" spans="7:20" s="1" customFormat="1" x14ac:dyDescent="0.2"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64"/>
      <c r="T857" s="3"/>
    </row>
    <row r="858" spans="7:20" s="1" customFormat="1" x14ac:dyDescent="0.2"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64"/>
      <c r="T858" s="3"/>
    </row>
    <row r="859" spans="7:20" s="1" customFormat="1" x14ac:dyDescent="0.2"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64"/>
      <c r="T859" s="3"/>
    </row>
    <row r="860" spans="7:20" s="1" customFormat="1" x14ac:dyDescent="0.2"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64"/>
      <c r="T860" s="3"/>
    </row>
    <row r="861" spans="7:20" s="1" customFormat="1" x14ac:dyDescent="0.2"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64"/>
      <c r="T861" s="3"/>
    </row>
  </sheetData>
  <mergeCells count="40">
    <mergeCell ref="R413:R414"/>
    <mergeCell ref="S413:S414"/>
    <mergeCell ref="T413:T414"/>
    <mergeCell ref="A415:B415"/>
    <mergeCell ref="L413:L414"/>
    <mergeCell ref="M413:M414"/>
    <mergeCell ref="N413:N414"/>
    <mergeCell ref="O413:O414"/>
    <mergeCell ref="P413:P414"/>
    <mergeCell ref="Q413:Q414"/>
    <mergeCell ref="A413:F414"/>
    <mergeCell ref="G413:G414"/>
    <mergeCell ref="H413:H414"/>
    <mergeCell ref="I413:I414"/>
    <mergeCell ref="J413:J414"/>
    <mergeCell ref="K413:K414"/>
    <mergeCell ref="S14:S16"/>
    <mergeCell ref="T14:T16"/>
    <mergeCell ref="J15:K15"/>
    <mergeCell ref="L15:L16"/>
    <mergeCell ref="M15:N15"/>
    <mergeCell ref="O15:O16"/>
    <mergeCell ref="Q15:Q16"/>
    <mergeCell ref="R15:R16"/>
    <mergeCell ref="Q14:R14"/>
    <mergeCell ref="G14:G16"/>
    <mergeCell ref="H14:H16"/>
    <mergeCell ref="I14:I16"/>
    <mergeCell ref="J14:O14"/>
    <mergeCell ref="P14:P16"/>
    <mergeCell ref="A8:T8"/>
    <mergeCell ref="A9:T9"/>
    <mergeCell ref="A10:T10"/>
    <mergeCell ref="A11:T11"/>
    <mergeCell ref="A12:T12"/>
    <mergeCell ref="A14:A16"/>
    <mergeCell ref="B14:B16"/>
    <mergeCell ref="C14:C16"/>
    <mergeCell ref="D14:D16"/>
    <mergeCell ref="F14:F16"/>
  </mergeCells>
  <conditionalFormatting sqref="A413 B1:B16 B409:B410 B416:B1048576">
    <cfRule type="duplicateValues" dxfId="11" priority="11"/>
  </conditionalFormatting>
  <conditionalFormatting sqref="G14:G16">
    <cfRule type="duplicateValues" dxfId="10" priority="10"/>
  </conditionalFormatting>
  <conditionalFormatting sqref="B411">
    <cfRule type="duplicateValues" dxfId="9" priority="9"/>
  </conditionalFormatting>
  <conditionalFormatting sqref="B412">
    <cfRule type="duplicateValues" dxfId="8" priority="8"/>
  </conditionalFormatting>
  <conditionalFormatting sqref="A413 B188:B412 B1:B21 B416:B1048576 B41:B185 B23:B39">
    <cfRule type="duplicateValues" dxfId="7" priority="7"/>
  </conditionalFormatting>
  <conditionalFormatting sqref="B186:B187">
    <cfRule type="duplicateValues" dxfId="6" priority="5"/>
  </conditionalFormatting>
  <conditionalFormatting sqref="B186:B187">
    <cfRule type="duplicateValues" dxfId="5" priority="6"/>
  </conditionalFormatting>
  <conditionalFormatting sqref="B40">
    <cfRule type="duplicateValues" dxfId="4" priority="3"/>
  </conditionalFormatting>
  <conditionalFormatting sqref="B40">
    <cfRule type="duplicateValues" dxfId="3" priority="4"/>
  </conditionalFormatting>
  <conditionalFormatting sqref="B22">
    <cfRule type="duplicateValues" dxfId="2" priority="1"/>
  </conditionalFormatting>
  <conditionalFormatting sqref="B22">
    <cfRule type="duplicateValues" dxfId="1" priority="2"/>
  </conditionalFormatting>
  <conditionalFormatting sqref="B188:B408 B17:B21 B41:B185 B23:B39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2021-10-07T20:06:46Z</dcterms:created>
  <dcterms:modified xsi:type="dcterms:W3CDTF">2021-10-11T11:16:46Z</dcterms:modified>
</cp:coreProperties>
</file>